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A0311\Desktop\RPW MAJ 2015\"/>
    </mc:Choice>
  </mc:AlternateContent>
  <bookViews>
    <workbookView xWindow="0" yWindow="60" windowWidth="15195" windowHeight="9210"/>
  </bookViews>
  <sheets>
    <sheet name="Arkusz1" sheetId="2" r:id="rId1"/>
  </sheets>
  <definedNames>
    <definedName name="_xlnm.Print_Area" localSheetId="0">Arkusz1!$A$1:$H$84</definedName>
  </definedNames>
  <calcPr calcId="152511"/>
</workbook>
</file>

<file path=xl/calcChain.xml><?xml version="1.0" encoding="utf-8"?>
<calcChain xmlns="http://schemas.openxmlformats.org/spreadsheetml/2006/main">
  <c r="F83" i="2" l="1"/>
  <c r="H78" i="2"/>
  <c r="G77" i="2"/>
  <c r="G76" i="2" s="1"/>
  <c r="G75" i="2" s="1"/>
  <c r="F77" i="2"/>
  <c r="H77" i="2" s="1"/>
  <c r="F76" i="2" l="1"/>
  <c r="G37" i="2"/>
  <c r="F37" i="2"/>
  <c r="H38" i="2"/>
  <c r="H39" i="2"/>
  <c r="F41" i="2"/>
  <c r="F40" i="2" s="1"/>
  <c r="G41" i="2"/>
  <c r="G40" i="2" s="1"/>
  <c r="H76" i="2" l="1"/>
  <c r="F75" i="2"/>
  <c r="H75" i="2" s="1"/>
  <c r="H37" i="2"/>
  <c r="H40" i="2"/>
  <c r="H41" i="2"/>
  <c r="H24" i="2"/>
  <c r="H23" i="2"/>
  <c r="H18" i="2"/>
  <c r="H17" i="2"/>
  <c r="H8" i="2"/>
  <c r="G7" i="2"/>
  <c r="H7" i="2" s="1"/>
  <c r="H5" i="2" l="1"/>
  <c r="G13" i="2"/>
  <c r="F13" i="2"/>
  <c r="F10" i="2" l="1"/>
  <c r="F9" i="2" s="1"/>
  <c r="H15" i="2"/>
  <c r="H16" i="2"/>
  <c r="H19" i="2"/>
  <c r="H45" i="2" l="1"/>
  <c r="G44" i="2"/>
  <c r="G43" i="2" s="1"/>
  <c r="F44" i="2"/>
  <c r="H44" i="2" l="1"/>
  <c r="F43" i="2"/>
  <c r="H43" i="2" s="1"/>
  <c r="G25" i="2"/>
  <c r="F25" i="2"/>
  <c r="H31" i="2"/>
  <c r="H30" i="2"/>
  <c r="H29" i="2"/>
  <c r="H28" i="2"/>
  <c r="H12" i="2" l="1"/>
  <c r="H13" i="2"/>
  <c r="H14" i="2"/>
  <c r="H25" i="2"/>
  <c r="H26" i="2"/>
  <c r="H27" i="2"/>
  <c r="H36" i="2"/>
  <c r="H42" i="2"/>
  <c r="H49" i="2"/>
  <c r="H52" i="2"/>
  <c r="H55" i="2"/>
  <c r="H59" i="2"/>
  <c r="H60" i="2"/>
  <c r="H64" i="2"/>
  <c r="H66" i="2"/>
  <c r="H67" i="2"/>
  <c r="H71" i="2"/>
  <c r="H72" i="2"/>
  <c r="H73" i="2"/>
  <c r="H74" i="2"/>
  <c r="H82" i="2"/>
  <c r="G81" i="2"/>
  <c r="G80" i="2" s="1"/>
  <c r="G79" i="2" s="1"/>
  <c r="F81" i="2"/>
  <c r="G70" i="2"/>
  <c r="G69" i="2" s="1"/>
  <c r="G68" i="2" s="1"/>
  <c r="F70" i="2"/>
  <c r="G65" i="2"/>
  <c r="F65" i="2"/>
  <c r="G63" i="2"/>
  <c r="G62" i="2" s="1"/>
  <c r="F63" i="2"/>
  <c r="G58" i="2"/>
  <c r="G57" i="2" s="1"/>
  <c r="F58" i="2"/>
  <c r="G54" i="2"/>
  <c r="G53" i="2" s="1"/>
  <c r="F54" i="2"/>
  <c r="F53" i="2" s="1"/>
  <c r="G51" i="2"/>
  <c r="G50" i="2" s="1"/>
  <c r="F51" i="2"/>
  <c r="F50" i="2" s="1"/>
  <c r="G48" i="2"/>
  <c r="G47" i="2" s="1"/>
  <c r="F48" i="2"/>
  <c r="F47" i="2" s="1"/>
  <c r="G35" i="2"/>
  <c r="G34" i="2" s="1"/>
  <c r="F35" i="2"/>
  <c r="F34" i="2" s="1"/>
  <c r="G22" i="2"/>
  <c r="F22" i="2"/>
  <c r="F21" i="2" s="1"/>
  <c r="G11" i="2"/>
  <c r="G10" i="2" s="1"/>
  <c r="G9" i="2" s="1"/>
  <c r="H9" i="2" s="1"/>
  <c r="F62" i="2" l="1"/>
  <c r="H62" i="2" s="1"/>
  <c r="H22" i="2"/>
  <c r="H35" i="2"/>
  <c r="H47" i="2"/>
  <c r="H53" i="2"/>
  <c r="H63" i="2"/>
  <c r="H70" i="2"/>
  <c r="H50" i="2"/>
  <c r="H65" i="2"/>
  <c r="H54" i="2"/>
  <c r="H11" i="2"/>
  <c r="G33" i="2"/>
  <c r="H81" i="2"/>
  <c r="H48" i="2"/>
  <c r="H34" i="2"/>
  <c r="H51" i="2"/>
  <c r="H10" i="2"/>
  <c r="G21" i="2"/>
  <c r="G20" i="2" s="1"/>
  <c r="H58" i="2"/>
  <c r="G56" i="2"/>
  <c r="F69" i="2"/>
  <c r="H69" i="2" s="1"/>
  <c r="F57" i="2"/>
  <c r="H57" i="2" s="1"/>
  <c r="F80" i="2"/>
  <c r="H80" i="2" s="1"/>
  <c r="F46" i="2"/>
  <c r="G46" i="2"/>
  <c r="H46" i="2" l="1"/>
  <c r="F33" i="2"/>
  <c r="H33" i="2" s="1"/>
  <c r="G83" i="2"/>
  <c r="H21" i="2"/>
  <c r="F20" i="2"/>
  <c r="H20" i="2" s="1"/>
  <c r="F56" i="2"/>
  <c r="F68" i="2"/>
  <c r="H68" i="2" s="1"/>
  <c r="F79" i="2"/>
  <c r="H79" i="2" s="1"/>
  <c r="H56" i="2" l="1"/>
  <c r="H83" i="2"/>
</calcChain>
</file>

<file path=xl/sharedStrings.xml><?xml version="1.0" encoding="utf-8"?>
<sst xmlns="http://schemas.openxmlformats.org/spreadsheetml/2006/main" count="100" uniqueCount="80">
  <si>
    <t>Dział</t>
  </si>
  <si>
    <t>Rozdział</t>
  </si>
  <si>
    <t>Zwiększenie</t>
  </si>
  <si>
    <t>Tytuł wydatków</t>
  </si>
  <si>
    <t>Zmniejszenie</t>
  </si>
  <si>
    <t>600</t>
  </si>
  <si>
    <t>Transport i łączność</t>
  </si>
  <si>
    <t>60014</t>
  </si>
  <si>
    <t>Drogi publiczne powiatowe</t>
  </si>
  <si>
    <t>Wydatki bieżące, w tym:</t>
  </si>
  <si>
    <t>Pomoc społeczna</t>
  </si>
  <si>
    <t>Plan przed zmianą</t>
  </si>
  <si>
    <t>Plan po zmianie</t>
  </si>
  <si>
    <t xml:space="preserve">             Wydatki budżetu powiatu w 2015 roku - zmiany </t>
  </si>
  <si>
    <t>Placówki opiekuńczo-wychowawcze</t>
  </si>
  <si>
    <t>Pozostałe zadania w zakresie polityki społecznej</t>
  </si>
  <si>
    <t xml:space="preserve">Kultura i ochrona dziedzictwa narodowego </t>
  </si>
  <si>
    <t>Pozostała działalność</t>
  </si>
  <si>
    <t>801</t>
  </si>
  <si>
    <t xml:space="preserve">Oświata i wychowanie </t>
  </si>
  <si>
    <t>80195</t>
  </si>
  <si>
    <t>750</t>
  </si>
  <si>
    <t>Administracja publiczna</t>
  </si>
  <si>
    <t>75020</t>
  </si>
  <si>
    <t>Starostwa powiatowe</t>
  </si>
  <si>
    <t>75075</t>
  </si>
  <si>
    <t>Promocja jednostek samorządu terytorialnego</t>
  </si>
  <si>
    <t>80130</t>
  </si>
  <si>
    <t>Szkoły zawodowe</t>
  </si>
  <si>
    <t>Wydatki bieżące- wynagrodzenia i pochodne od wynagrodzeń RDD Nr 4 w Duczkach</t>
  </si>
  <si>
    <t>Domy pomocy społecznej</t>
  </si>
  <si>
    <t>Wydatki majątkowe, w tym:</t>
  </si>
  <si>
    <t>Wykonanie dokumentacji projektowej Wymiana windy w DPS Zielonka</t>
  </si>
  <si>
    <t>Wykonanie projektu windy w DPS Radzymin</t>
  </si>
  <si>
    <t>Wynagrodzenia i pochodne finansowe w ramach programu Okno na świat część unijna</t>
  </si>
  <si>
    <t>Wynagrodzenia i pochodne finansowe w ramach programu Okno na świat część krajowa</t>
  </si>
  <si>
    <t>Modernizacja systemu monitorującego zespół pałacowo-parkowy w Chrzęsnem</t>
  </si>
  <si>
    <t>Ochrona zabytków i opieka nad zabytkami</t>
  </si>
  <si>
    <t>80102</t>
  </si>
  <si>
    <t>Sporządzenie dokumentacji projektowej przebudowy drogi  4321W na odcinku Kuligów-Czarnów</t>
  </si>
  <si>
    <t>630</t>
  </si>
  <si>
    <t xml:space="preserve">Turystyka </t>
  </si>
  <si>
    <t>63003</t>
  </si>
  <si>
    <t xml:space="preserve">Zadania w zakresie  upowszechniania turystyki </t>
  </si>
  <si>
    <t>RAZEM</t>
  </si>
  <si>
    <t>1.Zakup 3 stacji napraw rowerów w ramach projektu Wyprawa z naturą i kulturą część unijna</t>
  </si>
  <si>
    <t>75095</t>
  </si>
  <si>
    <t xml:space="preserve">  Zakup 3 stacji napraw rowerów w ramach projektu Wyprawa z naturą i kulturą część krajowa</t>
  </si>
  <si>
    <t>2. Zakup i montaż 2-ch wiat w ramch projektu Wyprawa z naturą i kulturą częśc unijna</t>
  </si>
  <si>
    <t xml:space="preserve">    Zakup i montaż 2-ch wiat w ramch projektu Wyprawa z naturą i kulturą częśc krajowa</t>
  </si>
  <si>
    <t>3. Zakup komputerów do wyposażenia punktów informacji turystycznej projekt Wyprawa z natura i kulturą część unijna</t>
  </si>
  <si>
    <t xml:space="preserve">    Zakup komputerów do wyposażenia punktów informacji turystycznej projekt Wyprawa z natura i kulturą część krajowa</t>
  </si>
  <si>
    <t>Wykonanie sieci kabli logicznych wraz z zakupem sprzętu w ZSS Wołominie</t>
  </si>
  <si>
    <t>Wydatki związane z realizacją zadań statutowych - zakup materiałów drogowych i usług remontowych</t>
  </si>
  <si>
    <t xml:space="preserve">Wydatki związane z realizacją zadań statutowych w ramach projektu Wyprawa z naturą i kulturą część unijna </t>
  </si>
  <si>
    <t>Wydatki związane z realizacją zadań statutowych w ramach projektu Wyprawa z naturą i kulturą część krajowa</t>
  </si>
  <si>
    <t>Wydatki związane z realizacją zadań statutowych - dofinansowanie kształcenia ustawicznego pracowników starostwa</t>
  </si>
  <si>
    <t>Wydatki związane z realizacją zadań statutowych - zakup materiałów i usług związanych z promocją Powiatu</t>
  </si>
  <si>
    <t>Wydatki związane z realizacją zadań statutowych -  składka członkowska  z tytułu Przystąpienia do Związku Powiatów Polskich</t>
  </si>
  <si>
    <t>Wydatki związane z realizacją zadań statutowych - remonty w szkołach zawodowych</t>
  </si>
  <si>
    <t>Wydatki związane z realizacją zadań statutowych - zakup i wdrożenie Platformy edukacyjnej "It's Learning- nauczanie na odległość" dla powiatowej oświaty</t>
  </si>
  <si>
    <t>Wydatki związane z realizacją zadań ststutowych- zakup materiałów i usług RDD Nr 4 w Duczkach</t>
  </si>
  <si>
    <t>Wydatki związane z realizacją zadań statutowych - remont DPS w Zielonce</t>
  </si>
  <si>
    <t>Wydatki związane z realizacja zadań statutowych finansowe w ramach programu Okno na świat część unijna</t>
  </si>
  <si>
    <t>Wydatki związane z realizacją zadań statutowych finansowe w ramach programu Okno na świat część krajowa</t>
  </si>
  <si>
    <t>Budowa chodnika przy ul. Boryny w Helenowie gm. Wołomin</t>
  </si>
  <si>
    <t>Projekt budowy chodnika i ścieżki rowerowej przy drodze powiatowej na odcinku od cmentarza do ronda w Majdanie gm. Wołomin</t>
  </si>
  <si>
    <t>Sporządzenie projektu technicznego przebudowy drogi powiatowej nr 4314W na odcinku Majdan Poświętne</t>
  </si>
  <si>
    <t>010</t>
  </si>
  <si>
    <t>01042</t>
  </si>
  <si>
    <t>Rolnictwo i łowiectwo</t>
  </si>
  <si>
    <t>Wyłączenie z produkcji gruntów rolnych</t>
  </si>
  <si>
    <t>Modernizacja drogi powiatowej nr 4346W relacji Strachówka-Rozalin-Annopol, gm. Strachówka</t>
  </si>
  <si>
    <t>Remont mostu drogowego w Jadowie, gm. Jadów</t>
  </si>
  <si>
    <t>Budowa chodnika we wsi Myszadła, gm. Jadów</t>
  </si>
  <si>
    <t>Zakupy inwestycyjne dla Starostwa - sprzęt komputerowy, samochód</t>
  </si>
  <si>
    <t>Gospodarka komunalna i ochrona środowiska</t>
  </si>
  <si>
    <t>Wydatki związane z realizacją zadań statutowych - projekty "Taki mamy klimat w powiecie wołomińskim" oraz "Rowerowi Poszukiwacze Skarbów - urządzenie infrastruktury terenowej, służącej edukacji przyrodniczej na terenach objętych ochrona przyrody w powiecie wołomińskim"</t>
  </si>
  <si>
    <t>6</t>
  </si>
  <si>
    <t>Wymiana stropów nad I piętrem części budynku przy ul. Powstańców 8/10 łącznie z ekspertyzą inwentaryzacyjną techniczną budynku (projekt + pozwolenie na budowę)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</si>
</sst>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9">
    <font>
      <sz val="10"/>
      <name val="Arial CE"/>
      <charset val="238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b/>
      <sz val="11"/>
      <color theme="1"/>
      <name val="Arial CE"/>
      <charset val="238"/>
    </font>
    <font>
      <b/>
      <sz val="12"/>
      <color theme="1"/>
      <name val="Arial CE"/>
      <charset val="238"/>
    </font>
    <font>
      <b/>
      <sz val="11"/>
      <name val="Arial CE"/>
      <charset val="238"/>
    </font>
    <font>
      <sz val="11"/>
      <color theme="1"/>
      <name val="Arial CE"/>
      <charset val="238"/>
    </font>
    <font>
      <b/>
      <i/>
      <sz val="11"/>
      <color theme="1"/>
      <name val="Arial CE"/>
      <charset val="238"/>
    </font>
    <font>
      <b/>
      <i/>
      <sz val="11"/>
      <name val="Arial"/>
      <family val="2"/>
      <charset val="238"/>
    </font>
    <font>
      <i/>
      <sz val="11"/>
      <name val="Arial CE"/>
      <charset val="238"/>
    </font>
    <font>
      <b/>
      <i/>
      <sz val="11"/>
      <name val="Arial CE"/>
      <charset val="238"/>
    </font>
    <font>
      <sz val="11"/>
      <color theme="1"/>
      <name val="Arial"/>
      <family val="2"/>
      <charset val="238"/>
    </font>
    <font>
      <sz val="11"/>
      <name val="Arial"/>
      <family val="2"/>
      <charset val="238"/>
    </font>
    <font>
      <i/>
      <sz val="11"/>
      <color theme="1"/>
      <name val="Arial CE"/>
      <charset val="238"/>
    </font>
    <font>
      <b/>
      <sz val="11"/>
      <name val="Arial"/>
      <family val="2"/>
      <charset val="238"/>
    </font>
    <font>
      <b/>
      <i/>
      <sz val="12"/>
      <color theme="1"/>
      <name val="Arial CE"/>
      <charset val="238"/>
    </font>
    <font>
      <b/>
      <i/>
      <sz val="12"/>
      <name val="Arial"/>
      <family val="2"/>
      <charset val="238"/>
    </font>
    <font>
      <b/>
      <sz val="12"/>
      <name val="Arial"/>
      <family val="2"/>
      <charset val="238"/>
    </font>
    <font>
      <i/>
      <sz val="12"/>
      <color theme="1"/>
      <name val="Arial CE"/>
      <charset val="238"/>
    </font>
    <font>
      <sz val="12"/>
      <color theme="1"/>
      <name val="Arial CE"/>
      <charset val="238"/>
    </font>
    <font>
      <sz val="12"/>
      <name val="Arial"/>
      <family val="2"/>
      <charset val="238"/>
    </font>
    <font>
      <b/>
      <sz val="18"/>
      <color indexed="8"/>
      <name val="Arial CE"/>
      <charset val="238"/>
    </font>
    <font>
      <b/>
      <sz val="14"/>
      <name val="Arial CE"/>
      <charset val="238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</fills>
  <borders count="2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20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8" fillId="3" borderId="0" applyNumberFormat="0" applyBorder="0" applyAlignment="0" applyProtection="0"/>
  </cellStyleXfs>
  <cellXfs count="110">
    <xf numFmtId="0" fontId="0" fillId="0" borderId="0" xfId="0"/>
    <xf numFmtId="49" fontId="23" fillId="25" borderId="10" xfId="0" applyNumberFormat="1" applyFont="1" applyFill="1" applyBorder="1" applyAlignment="1">
      <alignment horizontal="center" vertical="center" wrapText="1"/>
    </xf>
    <xf numFmtId="3" fontId="23" fillId="25" borderId="10" xfId="0" applyNumberFormat="1" applyFont="1" applyFill="1" applyBorder="1" applyAlignment="1">
      <alignment horizontal="center" vertical="center" wrapText="1"/>
    </xf>
    <xf numFmtId="3" fontId="23" fillId="25" borderId="10" xfId="0" applyNumberFormat="1" applyFont="1" applyFill="1" applyBorder="1" applyAlignment="1">
      <alignment horizontal="center" wrapText="1"/>
    </xf>
    <xf numFmtId="3" fontId="24" fillId="25" borderId="10" xfId="0" applyNumberFormat="1" applyFont="1" applyFill="1" applyBorder="1"/>
    <xf numFmtId="49" fontId="23" fillId="25" borderId="13" xfId="0" applyNumberFormat="1" applyFont="1" applyFill="1" applyBorder="1" applyAlignment="1">
      <alignment horizontal="center" vertical="center" wrapText="1"/>
    </xf>
    <xf numFmtId="3" fontId="26" fillId="25" borderId="10" xfId="0" applyNumberFormat="1" applyFont="1" applyFill="1" applyBorder="1" applyAlignment="1">
      <alignment horizontal="right" vertical="center" wrapText="1"/>
    </xf>
    <xf numFmtId="49" fontId="19" fillId="25" borderId="10" xfId="0" applyNumberFormat="1" applyFont="1" applyFill="1" applyBorder="1" applyAlignment="1">
      <alignment horizontal="center" vertical="center" wrapText="1"/>
    </xf>
    <xf numFmtId="49" fontId="19" fillId="25" borderId="12" xfId="0" applyNumberFormat="1" applyFont="1" applyFill="1" applyBorder="1" applyAlignment="1">
      <alignment horizontal="center" vertical="center" wrapText="1"/>
    </xf>
    <xf numFmtId="3" fontId="19" fillId="25" borderId="10" xfId="0" applyNumberFormat="1" applyFont="1" applyFill="1" applyBorder="1" applyAlignment="1">
      <alignment horizontal="right" wrapText="1"/>
    </xf>
    <xf numFmtId="3" fontId="22" fillId="25" borderId="10" xfId="0" applyNumberFormat="1" applyFont="1" applyFill="1" applyBorder="1" applyAlignment="1">
      <alignment horizontal="right" wrapText="1"/>
    </xf>
    <xf numFmtId="3" fontId="23" fillId="25" borderId="10" xfId="0" applyNumberFormat="1" applyFont="1" applyFill="1" applyBorder="1" applyAlignment="1">
      <alignment horizontal="right" wrapText="1"/>
    </xf>
    <xf numFmtId="3" fontId="28" fillId="25" borderId="10" xfId="0" applyNumberFormat="1" applyFont="1" applyFill="1" applyBorder="1"/>
    <xf numFmtId="49" fontId="19" fillId="25" borderId="13" xfId="0" applyNumberFormat="1" applyFont="1" applyFill="1" applyBorder="1" applyAlignment="1">
      <alignment horizontal="center" vertical="center" wrapText="1"/>
    </xf>
    <xf numFmtId="3" fontId="19" fillId="25" borderId="10" xfId="0" applyNumberFormat="1" applyFont="1" applyFill="1" applyBorder="1" applyAlignment="1">
      <alignment horizontal="right" vertical="center" wrapText="1"/>
    </xf>
    <xf numFmtId="3" fontId="30" fillId="25" borderId="10" xfId="0" applyNumberFormat="1" applyFont="1" applyFill="1" applyBorder="1"/>
    <xf numFmtId="3" fontId="19" fillId="25" borderId="10" xfId="0" applyNumberFormat="1" applyFont="1" applyFill="1" applyBorder="1" applyAlignment="1">
      <alignment horizontal="center" vertical="center" wrapText="1"/>
    </xf>
    <xf numFmtId="3" fontId="23" fillId="25" borderId="10" xfId="0" applyNumberFormat="1" applyFont="1" applyFill="1" applyBorder="1" applyAlignment="1">
      <alignment horizontal="right" vertical="center" wrapText="1"/>
    </xf>
    <xf numFmtId="49" fontId="19" fillId="25" borderId="14" xfId="0" applyNumberFormat="1" applyFont="1" applyFill="1" applyBorder="1" applyAlignment="1">
      <alignment horizontal="center" vertical="center" wrapText="1"/>
    </xf>
    <xf numFmtId="49" fontId="19" fillId="25" borderId="18" xfId="0" applyNumberFormat="1" applyFont="1" applyFill="1" applyBorder="1" applyAlignment="1">
      <alignment horizontal="center" vertical="center" wrapText="1"/>
    </xf>
    <xf numFmtId="3" fontId="22" fillId="25" borderId="14" xfId="0" applyNumberFormat="1" applyFont="1" applyFill="1" applyBorder="1" applyAlignment="1">
      <alignment horizontal="right" wrapText="1"/>
    </xf>
    <xf numFmtId="3" fontId="28" fillId="25" borderId="14" xfId="0" applyNumberFormat="1" applyFont="1" applyFill="1" applyBorder="1"/>
    <xf numFmtId="0" fontId="31" fillId="25" borderId="15" xfId="0" applyFont="1" applyFill="1" applyBorder="1" applyAlignment="1">
      <alignment horizontal="center" vertical="center"/>
    </xf>
    <xf numFmtId="3" fontId="31" fillId="25" borderId="15" xfId="0" applyNumberFormat="1" applyFont="1" applyFill="1" applyBorder="1" applyAlignment="1">
      <alignment horizontal="right" wrapText="1"/>
    </xf>
    <xf numFmtId="3" fontId="31" fillId="25" borderId="15" xfId="0" applyNumberFormat="1" applyFont="1" applyFill="1" applyBorder="1" applyAlignment="1">
      <alignment horizontal="center" vertical="center" wrapText="1"/>
    </xf>
    <xf numFmtId="3" fontId="32" fillId="25" borderId="15" xfId="0" applyNumberFormat="1" applyFont="1" applyFill="1" applyBorder="1"/>
    <xf numFmtId="0" fontId="31" fillId="25" borderId="10" xfId="0" applyFont="1" applyFill="1" applyBorder="1" applyAlignment="1">
      <alignment horizontal="center" vertical="center"/>
    </xf>
    <xf numFmtId="3" fontId="31" fillId="25" borderId="10" xfId="0" applyNumberFormat="1" applyFont="1" applyFill="1" applyBorder="1" applyAlignment="1">
      <alignment horizontal="right" wrapText="1"/>
    </xf>
    <xf numFmtId="3" fontId="31" fillId="25" borderId="10" xfId="0" applyNumberFormat="1" applyFont="1" applyFill="1" applyBorder="1" applyAlignment="1">
      <alignment horizontal="center" vertical="center" wrapText="1"/>
    </xf>
    <xf numFmtId="3" fontId="32" fillId="0" borderId="10" xfId="0" applyNumberFormat="1" applyFont="1" applyBorder="1"/>
    <xf numFmtId="0" fontId="20" fillId="25" borderId="10" xfId="0" applyFont="1" applyFill="1" applyBorder="1" applyAlignment="1">
      <alignment horizontal="center" vertical="center"/>
    </xf>
    <xf numFmtId="3" fontId="20" fillId="25" borderId="10" xfId="0" applyNumberFormat="1" applyFont="1" applyFill="1" applyBorder="1" applyAlignment="1">
      <alignment horizontal="right" wrapText="1"/>
    </xf>
    <xf numFmtId="3" fontId="31" fillId="25" borderId="10" xfId="0" applyNumberFormat="1" applyFont="1" applyFill="1" applyBorder="1" applyAlignment="1">
      <alignment horizontal="right" vertical="center" wrapText="1"/>
    </xf>
    <xf numFmtId="3" fontId="33" fillId="0" borderId="10" xfId="0" applyNumberFormat="1" applyFont="1" applyBorder="1"/>
    <xf numFmtId="3" fontId="35" fillId="25" borderId="10" xfId="0" applyNumberFormat="1" applyFont="1" applyFill="1" applyBorder="1" applyAlignment="1">
      <alignment horizontal="right" wrapText="1"/>
    </xf>
    <xf numFmtId="3" fontId="36" fillId="0" borderId="10" xfId="0" applyNumberFormat="1" applyFont="1" applyBorder="1"/>
    <xf numFmtId="3" fontId="32" fillId="25" borderId="10" xfId="0" applyNumberFormat="1" applyFont="1" applyFill="1" applyBorder="1"/>
    <xf numFmtId="3" fontId="33" fillId="25" borderId="10" xfId="0" applyNumberFormat="1" applyFont="1" applyFill="1" applyBorder="1"/>
    <xf numFmtId="3" fontId="34" fillId="25" borderId="10" xfId="0" applyNumberFormat="1" applyFont="1" applyFill="1" applyBorder="1" applyAlignment="1">
      <alignment horizontal="right" vertical="center" wrapText="1"/>
    </xf>
    <xf numFmtId="3" fontId="36" fillId="25" borderId="10" xfId="0" applyNumberFormat="1" applyFont="1" applyFill="1" applyBorder="1"/>
    <xf numFmtId="3" fontId="35" fillId="25" borderId="10" xfId="0" applyNumberFormat="1" applyFont="1" applyFill="1" applyBorder="1" applyAlignment="1">
      <alignment horizontal="right" vertical="center" wrapText="1"/>
    </xf>
    <xf numFmtId="3" fontId="35" fillId="0" borderId="10" xfId="0" applyNumberFormat="1" applyFont="1" applyBorder="1" applyAlignment="1">
      <alignment horizontal="right" vertical="center" wrapText="1"/>
    </xf>
    <xf numFmtId="0" fontId="20" fillId="25" borderId="14" xfId="0" applyFont="1" applyFill="1" applyBorder="1" applyAlignment="1">
      <alignment horizontal="center" vertical="center"/>
    </xf>
    <xf numFmtId="3" fontId="35" fillId="25" borderId="14" xfId="0" applyNumberFormat="1" applyFont="1" applyFill="1" applyBorder="1" applyAlignment="1">
      <alignment horizontal="right" wrapText="1"/>
    </xf>
    <xf numFmtId="3" fontId="35" fillId="25" borderId="14" xfId="0" applyNumberFormat="1" applyFont="1" applyFill="1" applyBorder="1" applyAlignment="1">
      <alignment horizontal="right" vertical="center" wrapText="1"/>
    </xf>
    <xf numFmtId="3" fontId="36" fillId="0" borderId="14" xfId="0" applyNumberFormat="1" applyFont="1" applyBorder="1"/>
    <xf numFmtId="3" fontId="38" fillId="0" borderId="10" xfId="0" applyNumberFormat="1" applyFont="1" applyBorder="1"/>
    <xf numFmtId="3" fontId="36" fillId="25" borderId="10" xfId="0" applyNumberFormat="1" applyFont="1" applyFill="1" applyBorder="1" applyAlignment="1"/>
    <xf numFmtId="3" fontId="35" fillId="25" borderId="10" xfId="0" applyNumberFormat="1" applyFont="1" applyFill="1" applyBorder="1" applyAlignment="1">
      <alignment wrapText="1"/>
    </xf>
    <xf numFmtId="3" fontId="34" fillId="25" borderId="10" xfId="0" applyNumberFormat="1" applyFont="1" applyFill="1" applyBorder="1" applyAlignment="1">
      <alignment wrapText="1"/>
    </xf>
    <xf numFmtId="3" fontId="36" fillId="0" borderId="10" xfId="0" applyNumberFormat="1" applyFont="1" applyBorder="1" applyAlignment="1"/>
    <xf numFmtId="3" fontId="34" fillId="0" borderId="10" xfId="0" applyNumberFormat="1" applyFont="1" applyBorder="1" applyAlignment="1">
      <alignment wrapText="1"/>
    </xf>
    <xf numFmtId="3" fontId="30" fillId="25" borderId="10" xfId="0" applyNumberFormat="1" applyFont="1" applyFill="1" applyBorder="1" applyAlignment="1">
      <alignment horizontal="right"/>
    </xf>
    <xf numFmtId="3" fontId="30" fillId="25" borderId="10" xfId="0" applyNumberFormat="1" applyFont="1" applyFill="1" applyBorder="1" applyAlignment="1"/>
    <xf numFmtId="3" fontId="24" fillId="25" borderId="10" xfId="0" applyNumberFormat="1" applyFont="1" applyFill="1" applyBorder="1" applyAlignment="1">
      <alignment horizontal="right"/>
    </xf>
    <xf numFmtId="0" fontId="38" fillId="0" borderId="0" xfId="0" applyFont="1" applyBorder="1" applyAlignment="1">
      <alignment horizontal="center"/>
    </xf>
    <xf numFmtId="3" fontId="38" fillId="0" borderId="0" xfId="0" applyNumberFormat="1" applyFont="1" applyBorder="1"/>
    <xf numFmtId="49" fontId="23" fillId="25" borderId="16" xfId="0" applyNumberFormat="1" applyFont="1" applyFill="1" applyBorder="1" applyAlignment="1">
      <alignment horizontal="left" wrapText="1"/>
    </xf>
    <xf numFmtId="0" fontId="23" fillId="25" borderId="18" xfId="0" applyFont="1" applyFill="1" applyBorder="1" applyAlignment="1">
      <alignment horizontal="left" wrapText="1"/>
    </xf>
    <xf numFmtId="49" fontId="27" fillId="25" borderId="11" xfId="0" applyNumberFormat="1" applyFont="1" applyFill="1" applyBorder="1" applyAlignment="1">
      <alignment horizontal="left" wrapText="1"/>
    </xf>
    <xf numFmtId="49" fontId="27" fillId="25" borderId="13" xfId="0" applyNumberFormat="1" applyFont="1" applyFill="1" applyBorder="1" applyAlignment="1">
      <alignment horizontal="left" wrapText="1"/>
    </xf>
    <xf numFmtId="0" fontId="20" fillId="25" borderId="18" xfId="0" applyFont="1" applyFill="1" applyBorder="1" applyAlignment="1">
      <alignment horizontal="center" vertical="center"/>
    </xf>
    <xf numFmtId="0" fontId="0" fillId="0" borderId="13" xfId="0" applyBorder="1" applyAlignment="1">
      <alignment horizontal="left" wrapText="1"/>
    </xf>
    <xf numFmtId="49" fontId="19" fillId="25" borderId="11" xfId="0" applyNumberFormat="1" applyFont="1" applyFill="1" applyBorder="1" applyAlignment="1">
      <alignment horizontal="center" vertical="center" wrapText="1"/>
    </xf>
    <xf numFmtId="0" fontId="22" fillId="25" borderId="12" xfId="0" applyFont="1" applyFill="1" applyBorder="1" applyAlignment="1">
      <alignment horizontal="center" vertical="center" wrapText="1"/>
    </xf>
    <xf numFmtId="49" fontId="23" fillId="25" borderId="11" xfId="0" applyNumberFormat="1" applyFont="1" applyFill="1" applyBorder="1" applyAlignment="1">
      <alignment horizontal="center" vertical="center" wrapText="1"/>
    </xf>
    <xf numFmtId="49" fontId="23" fillId="25" borderId="12" xfId="0" applyNumberFormat="1" applyFont="1" applyFill="1" applyBorder="1" applyAlignment="1">
      <alignment horizontal="center" vertical="center" wrapText="1"/>
    </xf>
    <xf numFmtId="0" fontId="25" fillId="25" borderId="12" xfId="0" applyFont="1" applyFill="1" applyBorder="1" applyAlignment="1">
      <alignment horizontal="center" vertical="center" wrapText="1"/>
    </xf>
    <xf numFmtId="49" fontId="31" fillId="0" borderId="16" xfId="0" applyNumberFormat="1" applyFont="1" applyBorder="1" applyAlignment="1">
      <alignment horizontal="left" wrapText="1"/>
    </xf>
    <xf numFmtId="0" fontId="31" fillId="0" borderId="18" xfId="0" applyFont="1" applyBorder="1" applyAlignment="1">
      <alignment horizontal="left" wrapText="1"/>
    </xf>
    <xf numFmtId="0" fontId="29" fillId="25" borderId="12" xfId="0" applyFont="1" applyFill="1" applyBorder="1" applyAlignment="1">
      <alignment horizontal="center" vertical="center" wrapText="1"/>
    </xf>
    <xf numFmtId="49" fontId="35" fillId="0" borderId="11" xfId="0" applyNumberFormat="1" applyFont="1" applyBorder="1" applyAlignment="1">
      <alignment horizontal="left" wrapText="1"/>
    </xf>
    <xf numFmtId="49" fontId="35" fillId="0" borderId="13" xfId="0" applyNumberFormat="1" applyFont="1" applyBorder="1" applyAlignment="1">
      <alignment horizontal="left" wrapText="1"/>
    </xf>
    <xf numFmtId="0" fontId="35" fillId="25" borderId="11" xfId="0" applyFont="1" applyFill="1" applyBorder="1" applyAlignment="1">
      <alignment horizontal="left" wrapText="1"/>
    </xf>
    <xf numFmtId="0" fontId="35" fillId="25" borderId="12" xfId="0" applyFont="1" applyFill="1" applyBorder="1" applyAlignment="1">
      <alignment horizontal="left" wrapText="1"/>
    </xf>
    <xf numFmtId="0" fontId="37" fillId="0" borderId="0" xfId="0" applyFont="1" applyAlignment="1">
      <alignment horizontal="center"/>
    </xf>
    <xf numFmtId="0" fontId="38" fillId="0" borderId="11" xfId="0" applyFont="1" applyBorder="1" applyAlignment="1">
      <alignment horizontal="center"/>
    </xf>
    <xf numFmtId="0" fontId="38" fillId="0" borderId="12" xfId="0" applyFont="1" applyBorder="1" applyAlignment="1">
      <alignment horizontal="center"/>
    </xf>
    <xf numFmtId="0" fontId="38" fillId="0" borderId="13" xfId="0" applyFont="1" applyBorder="1" applyAlignment="1">
      <alignment horizontal="center"/>
    </xf>
    <xf numFmtId="49" fontId="19" fillId="25" borderId="0" xfId="0" applyNumberFormat="1" applyFont="1" applyFill="1" applyBorder="1" applyAlignment="1">
      <alignment horizontal="center" vertical="center" wrapText="1"/>
    </xf>
    <xf numFmtId="0" fontId="35" fillId="25" borderId="13" xfId="0" applyFont="1" applyFill="1" applyBorder="1" applyAlignment="1">
      <alignment horizontal="left" wrapText="1"/>
    </xf>
    <xf numFmtId="0" fontId="31" fillId="25" borderId="11" xfId="0" applyFont="1" applyFill="1" applyBorder="1" applyAlignment="1">
      <alignment horizontal="center" vertical="center"/>
    </xf>
    <xf numFmtId="0" fontId="31" fillId="25" borderId="12" xfId="0" applyFont="1" applyFill="1" applyBorder="1" applyAlignment="1">
      <alignment horizontal="center" vertical="center"/>
    </xf>
    <xf numFmtId="49" fontId="35" fillId="0" borderId="16" xfId="0" applyNumberFormat="1" applyFont="1" applyBorder="1" applyAlignment="1">
      <alignment horizontal="left" wrapText="1"/>
    </xf>
    <xf numFmtId="49" fontId="35" fillId="0" borderId="20" xfId="0" applyNumberFormat="1" applyFont="1" applyBorder="1" applyAlignment="1">
      <alignment horizontal="left" wrapText="1"/>
    </xf>
    <xf numFmtId="0" fontId="35" fillId="25" borderId="11" xfId="0" applyFont="1" applyFill="1" applyBorder="1" applyAlignment="1">
      <alignment horizontal="left"/>
    </xf>
    <xf numFmtId="0" fontId="35" fillId="25" borderId="12" xfId="0" applyFont="1" applyFill="1" applyBorder="1" applyAlignment="1">
      <alignment horizontal="left"/>
    </xf>
    <xf numFmtId="49" fontId="31" fillId="25" borderId="16" xfId="0" applyNumberFormat="1" applyFont="1" applyFill="1" applyBorder="1" applyAlignment="1">
      <alignment horizontal="left" wrapText="1"/>
    </xf>
    <xf numFmtId="0" fontId="31" fillId="25" borderId="18" xfId="0" applyFont="1" applyFill="1" applyBorder="1" applyAlignment="1">
      <alignment horizontal="left" wrapText="1"/>
    </xf>
    <xf numFmtId="49" fontId="27" fillId="25" borderId="11" xfId="0" applyNumberFormat="1" applyFont="1" applyFill="1" applyBorder="1" applyAlignment="1">
      <alignment horizontal="left" vertical="center" wrapText="1"/>
    </xf>
    <xf numFmtId="49" fontId="27" fillId="25" borderId="13" xfId="0" applyNumberFormat="1" applyFont="1" applyFill="1" applyBorder="1" applyAlignment="1">
      <alignment horizontal="left" vertical="center" wrapText="1"/>
    </xf>
    <xf numFmtId="0" fontId="31" fillId="25" borderId="17" xfId="0" applyFont="1" applyFill="1" applyBorder="1" applyAlignment="1">
      <alignment horizontal="center" vertical="center"/>
    </xf>
    <xf numFmtId="0" fontId="31" fillId="25" borderId="19" xfId="0" applyFont="1" applyFill="1" applyBorder="1" applyAlignment="1">
      <alignment horizontal="center" vertical="center"/>
    </xf>
    <xf numFmtId="0" fontId="31" fillId="25" borderId="13" xfId="0" applyFont="1" applyFill="1" applyBorder="1" applyAlignment="1">
      <alignment horizontal="center" vertical="center"/>
    </xf>
    <xf numFmtId="0" fontId="19" fillId="24" borderId="14" xfId="0" applyFont="1" applyFill="1" applyBorder="1" applyAlignment="1">
      <alignment horizontal="center" vertical="center" wrapText="1"/>
    </xf>
    <xf numFmtId="0" fontId="19" fillId="24" borderId="15" xfId="0" applyFont="1" applyFill="1" applyBorder="1" applyAlignment="1">
      <alignment horizontal="center" vertical="center" wrapText="1"/>
    </xf>
    <xf numFmtId="0" fontId="19" fillId="24" borderId="10" xfId="0" applyFont="1" applyFill="1" applyBorder="1" applyAlignment="1">
      <alignment horizontal="center" vertical="center" wrapText="1"/>
    </xf>
    <xf numFmtId="0" fontId="22" fillId="0" borderId="10" xfId="0" applyFont="1" applyBorder="1" applyAlignment="1">
      <alignment horizontal="center" vertical="center" wrapText="1"/>
    </xf>
    <xf numFmtId="0" fontId="21" fillId="26" borderId="14" xfId="0" applyFont="1" applyFill="1" applyBorder="1" applyAlignment="1">
      <alignment horizontal="center" vertical="center" wrapText="1"/>
    </xf>
    <xf numFmtId="0" fontId="21" fillId="26" borderId="15" xfId="0" applyFont="1" applyFill="1" applyBorder="1" applyAlignment="1">
      <alignment horizontal="center" vertical="center" wrapText="1"/>
    </xf>
    <xf numFmtId="0" fontId="19" fillId="24" borderId="10" xfId="0" applyFont="1" applyFill="1" applyBorder="1" applyAlignment="1">
      <alignment horizontal="center" vertical="center"/>
    </xf>
    <xf numFmtId="0" fontId="19" fillId="24" borderId="16" xfId="0" applyFont="1" applyFill="1" applyBorder="1" applyAlignment="1">
      <alignment horizontal="center" vertical="center"/>
    </xf>
    <xf numFmtId="0" fontId="19" fillId="24" borderId="18" xfId="0" applyFont="1" applyFill="1" applyBorder="1" applyAlignment="1">
      <alignment horizontal="center" vertical="center"/>
    </xf>
    <xf numFmtId="0" fontId="19" fillId="24" borderId="17" xfId="0" applyFont="1" applyFill="1" applyBorder="1" applyAlignment="1">
      <alignment horizontal="center" vertical="center"/>
    </xf>
    <xf numFmtId="0" fontId="19" fillId="24" borderId="19" xfId="0" applyFont="1" applyFill="1" applyBorder="1" applyAlignment="1">
      <alignment horizontal="center" vertical="center"/>
    </xf>
    <xf numFmtId="49" fontId="27" fillId="25" borderId="16" xfId="0" applyNumberFormat="1" applyFont="1" applyFill="1" applyBorder="1" applyAlignment="1">
      <alignment horizontal="left" wrapText="1"/>
    </xf>
    <xf numFmtId="49" fontId="27" fillId="25" borderId="20" xfId="0" applyNumberFormat="1" applyFont="1" applyFill="1" applyBorder="1" applyAlignment="1">
      <alignment horizontal="left" wrapText="1"/>
    </xf>
    <xf numFmtId="49" fontId="19" fillId="25" borderId="13" xfId="0" applyNumberFormat="1" applyFont="1" applyFill="1" applyBorder="1" applyAlignment="1">
      <alignment horizontal="center" vertical="center" wrapText="1"/>
    </xf>
    <xf numFmtId="49" fontId="23" fillId="25" borderId="11" xfId="0" applyNumberFormat="1" applyFont="1" applyFill="1" applyBorder="1" applyAlignment="1">
      <alignment horizontal="left" wrapText="1"/>
    </xf>
    <xf numFmtId="49" fontId="23" fillId="25" borderId="13" xfId="0" applyNumberFormat="1" applyFont="1" applyFill="1" applyBorder="1" applyAlignment="1">
      <alignment horizontal="left" wrapText="1"/>
    </xf>
  </cellXfs>
  <cellStyles count="42">
    <cellStyle name="20% — akcent 1" xfId="1" builtinId="30" customBuiltin="1"/>
    <cellStyle name="20% — akcent 2" xfId="2" builtinId="34" customBuiltin="1"/>
    <cellStyle name="20% — akcent 3" xfId="3" builtinId="38" customBuiltin="1"/>
    <cellStyle name="20% — akcent 4" xfId="4" builtinId="42" customBuiltin="1"/>
    <cellStyle name="20% — akcent 5" xfId="5" builtinId="46" customBuiltin="1"/>
    <cellStyle name="20% — akcent 6" xfId="6" builtinId="50" customBuiltin="1"/>
    <cellStyle name="40% — akcent 1" xfId="7" builtinId="31" customBuiltin="1"/>
    <cellStyle name="40% — akcent 2" xfId="8" builtinId="35" customBuiltin="1"/>
    <cellStyle name="40% — akcent 3" xfId="9" builtinId="39" customBuiltin="1"/>
    <cellStyle name="40% — akcent 4" xfId="10" builtinId="43" customBuiltin="1"/>
    <cellStyle name="40% — akcent 5" xfId="11" builtinId="47" customBuiltin="1"/>
    <cellStyle name="40% — akcent 6" xfId="12" builtinId="51" customBuiltin="1"/>
    <cellStyle name="60% — akcent 1" xfId="13" builtinId="32" customBuiltin="1"/>
    <cellStyle name="60% — akcent 2" xfId="14" builtinId="36" customBuiltin="1"/>
    <cellStyle name="60% — akcent 3" xfId="15" builtinId="40" customBuiltin="1"/>
    <cellStyle name="60% — akcent 4" xfId="16" builtinId="44" customBuiltin="1"/>
    <cellStyle name="60% — akcent 5" xfId="17" builtinId="48" customBuiltin="1"/>
    <cellStyle name="60% —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y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y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y" xfId="41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85"/>
  <sheetViews>
    <sheetView tabSelected="1" view="pageBreakPreview" topLeftCell="A34" zoomScale="70" zoomScaleNormal="100" zoomScaleSheetLayoutView="70" workbookViewId="0">
      <selection activeCell="C38" sqref="C38:D38"/>
    </sheetView>
  </sheetViews>
  <sheetFormatPr defaultRowHeight="12.75"/>
  <cols>
    <col min="1" max="1" width="13.28515625" customWidth="1"/>
    <col min="2" max="2" width="17.140625" customWidth="1"/>
    <col min="4" max="4" width="94.28515625" customWidth="1"/>
    <col min="5" max="8" width="22.85546875" customWidth="1"/>
  </cols>
  <sheetData>
    <row r="2" spans="1:8" ht="23.25">
      <c r="B2" s="75" t="s">
        <v>13</v>
      </c>
      <c r="C2" s="75"/>
      <c r="D2" s="75"/>
      <c r="E2" s="75"/>
      <c r="F2" s="75"/>
    </row>
    <row r="3" spans="1:8" ht="29.25" customHeight="1">
      <c r="A3" s="100" t="s">
        <v>0</v>
      </c>
      <c r="B3" s="100" t="s">
        <v>1</v>
      </c>
      <c r="C3" s="101" t="s">
        <v>3</v>
      </c>
      <c r="D3" s="102"/>
      <c r="E3" s="94" t="s">
        <v>11</v>
      </c>
      <c r="F3" s="96" t="s">
        <v>2</v>
      </c>
      <c r="G3" s="96" t="s">
        <v>4</v>
      </c>
      <c r="H3" s="98" t="s">
        <v>12</v>
      </c>
    </row>
    <row r="4" spans="1:8" ht="29.25" customHeight="1">
      <c r="A4" s="100"/>
      <c r="B4" s="100"/>
      <c r="C4" s="103"/>
      <c r="D4" s="104"/>
      <c r="E4" s="95"/>
      <c r="F4" s="97"/>
      <c r="G4" s="97"/>
      <c r="H4" s="99"/>
    </row>
    <row r="5" spans="1:8" ht="29.25" customHeight="1">
      <c r="A5" s="1" t="s">
        <v>68</v>
      </c>
      <c r="B5" s="1"/>
      <c r="C5" s="65" t="s">
        <v>70</v>
      </c>
      <c r="D5" s="66"/>
      <c r="E5" s="2">
        <v>170000</v>
      </c>
      <c r="F5" s="3">
        <v>300000</v>
      </c>
      <c r="G5" s="3">
        <v>0</v>
      </c>
      <c r="H5" s="4">
        <f t="shared" ref="H5:H8" si="0">SUM(E5+F5-G5)</f>
        <v>470000</v>
      </c>
    </row>
    <row r="6" spans="1:8" ht="29.25" customHeight="1">
      <c r="A6" s="1"/>
      <c r="B6" s="5" t="s">
        <v>69</v>
      </c>
      <c r="C6" s="65" t="s">
        <v>71</v>
      </c>
      <c r="D6" s="67"/>
      <c r="E6" s="6">
        <v>0</v>
      </c>
      <c r="F6" s="3">
        <v>300000</v>
      </c>
      <c r="G6" s="3">
        <v>0</v>
      </c>
      <c r="H6" s="4">
        <v>300000</v>
      </c>
    </row>
    <row r="7" spans="1:8" ht="24.75" customHeight="1">
      <c r="A7" s="7"/>
      <c r="B7" s="8"/>
      <c r="C7" s="57" t="s">
        <v>31</v>
      </c>
      <c r="D7" s="58"/>
      <c r="E7" s="9">
        <v>0</v>
      </c>
      <c r="F7" s="9">
        <v>300000</v>
      </c>
      <c r="G7" s="9">
        <f>SUM(G8)</f>
        <v>0</v>
      </c>
      <c r="H7" s="4">
        <f t="shared" si="0"/>
        <v>300000</v>
      </c>
    </row>
    <row r="8" spans="1:8" ht="24" customHeight="1">
      <c r="A8" s="7"/>
      <c r="B8" s="8"/>
      <c r="C8" s="59" t="s">
        <v>72</v>
      </c>
      <c r="D8" s="60"/>
      <c r="E8" s="10">
        <v>0</v>
      </c>
      <c r="F8" s="10">
        <v>300000</v>
      </c>
      <c r="G8" s="10">
        <v>0</v>
      </c>
      <c r="H8" s="12">
        <f t="shared" si="0"/>
        <v>300000</v>
      </c>
    </row>
    <row r="9" spans="1:8" ht="29.25" customHeight="1">
      <c r="A9" s="1" t="s">
        <v>5</v>
      </c>
      <c r="B9" s="1"/>
      <c r="C9" s="65" t="s">
        <v>6</v>
      </c>
      <c r="D9" s="66"/>
      <c r="E9" s="2">
        <v>22304408</v>
      </c>
      <c r="F9" s="3">
        <f>SUM(F10)</f>
        <v>1488591</v>
      </c>
      <c r="G9" s="3">
        <f>SUM(G10)</f>
        <v>100000</v>
      </c>
      <c r="H9" s="4">
        <f t="shared" ref="H9:H82" si="1">SUM(E9+F9-G9)</f>
        <v>23692999</v>
      </c>
    </row>
    <row r="10" spans="1:8" ht="29.25" customHeight="1">
      <c r="A10" s="1"/>
      <c r="B10" s="5" t="s">
        <v>7</v>
      </c>
      <c r="C10" s="65" t="s">
        <v>8</v>
      </c>
      <c r="D10" s="67"/>
      <c r="E10" s="6">
        <v>22184408</v>
      </c>
      <c r="F10" s="3">
        <f>SUM(F11+F13)</f>
        <v>1488591</v>
      </c>
      <c r="G10" s="3">
        <f>SUM(G11+G13)</f>
        <v>100000</v>
      </c>
      <c r="H10" s="4">
        <f t="shared" si="1"/>
        <v>23572999</v>
      </c>
    </row>
    <row r="11" spans="1:8" ht="24.75" customHeight="1">
      <c r="A11" s="7"/>
      <c r="B11" s="8"/>
      <c r="C11" s="57" t="s">
        <v>9</v>
      </c>
      <c r="D11" s="58"/>
      <c r="E11" s="9">
        <v>10929420</v>
      </c>
      <c r="F11" s="9">
        <v>749000</v>
      </c>
      <c r="G11" s="9">
        <f>SUM(G12)</f>
        <v>0</v>
      </c>
      <c r="H11" s="4">
        <f t="shared" si="1"/>
        <v>11678420</v>
      </c>
    </row>
    <row r="12" spans="1:8" ht="24" customHeight="1">
      <c r="A12" s="7"/>
      <c r="B12" s="8"/>
      <c r="C12" s="59" t="s">
        <v>53</v>
      </c>
      <c r="D12" s="60"/>
      <c r="E12" s="10">
        <v>8238619</v>
      </c>
      <c r="F12" s="10">
        <v>749000</v>
      </c>
      <c r="G12" s="10">
        <v>0</v>
      </c>
      <c r="H12" s="12">
        <f t="shared" si="1"/>
        <v>8987619</v>
      </c>
    </row>
    <row r="13" spans="1:8" ht="23.25" customHeight="1">
      <c r="A13" s="7"/>
      <c r="B13" s="8"/>
      <c r="C13" s="57" t="s">
        <v>31</v>
      </c>
      <c r="D13" s="58"/>
      <c r="E13" s="11">
        <v>11254988</v>
      </c>
      <c r="F13" s="11">
        <f>SUM(F14:F19)</f>
        <v>739591</v>
      </c>
      <c r="G13" s="11">
        <f>SUM(G14:G19)</f>
        <v>100000</v>
      </c>
      <c r="H13" s="4">
        <f t="shared" si="1"/>
        <v>11894579</v>
      </c>
    </row>
    <row r="14" spans="1:8" ht="25.5" customHeight="1">
      <c r="A14" s="7"/>
      <c r="B14" s="8"/>
      <c r="C14" s="59" t="s">
        <v>39</v>
      </c>
      <c r="D14" s="60"/>
      <c r="E14" s="10">
        <v>0</v>
      </c>
      <c r="F14" s="10">
        <v>10000</v>
      </c>
      <c r="G14" s="10">
        <v>0</v>
      </c>
      <c r="H14" s="12">
        <f t="shared" si="1"/>
        <v>10000</v>
      </c>
    </row>
    <row r="15" spans="1:8" ht="21.75" customHeight="1">
      <c r="A15" s="7"/>
      <c r="B15" s="8"/>
      <c r="C15" s="59" t="s">
        <v>65</v>
      </c>
      <c r="D15" s="60"/>
      <c r="E15" s="10">
        <v>325000</v>
      </c>
      <c r="F15" s="10">
        <v>171500</v>
      </c>
      <c r="G15" s="10">
        <v>0</v>
      </c>
      <c r="H15" s="12">
        <f t="shared" ref="H15:H19" si="2">SUM(E15+F15-G15)</f>
        <v>496500</v>
      </c>
    </row>
    <row r="16" spans="1:8" ht="29.25" customHeight="1">
      <c r="A16" s="7"/>
      <c r="B16" s="8"/>
      <c r="C16" s="59" t="s">
        <v>66</v>
      </c>
      <c r="D16" s="60"/>
      <c r="E16" s="10">
        <v>200000</v>
      </c>
      <c r="F16" s="10">
        <v>0</v>
      </c>
      <c r="G16" s="10">
        <v>100000</v>
      </c>
      <c r="H16" s="12">
        <f t="shared" si="2"/>
        <v>100000</v>
      </c>
    </row>
    <row r="17" spans="1:8" ht="23.25" customHeight="1">
      <c r="A17" s="7"/>
      <c r="B17" s="8"/>
      <c r="C17" s="59" t="s">
        <v>73</v>
      </c>
      <c r="D17" s="62"/>
      <c r="E17" s="10">
        <v>350000</v>
      </c>
      <c r="F17" s="10">
        <v>308091</v>
      </c>
      <c r="G17" s="10">
        <v>0</v>
      </c>
      <c r="H17" s="12">
        <f t="shared" si="2"/>
        <v>658091</v>
      </c>
    </row>
    <row r="18" spans="1:8" ht="23.25" customHeight="1">
      <c r="A18" s="7"/>
      <c r="B18" s="8"/>
      <c r="C18" s="59" t="s">
        <v>74</v>
      </c>
      <c r="D18" s="62"/>
      <c r="E18" s="10">
        <v>150000</v>
      </c>
      <c r="F18" s="10">
        <v>150000</v>
      </c>
      <c r="G18" s="10">
        <v>0</v>
      </c>
      <c r="H18" s="12">
        <f t="shared" si="2"/>
        <v>300000</v>
      </c>
    </row>
    <row r="19" spans="1:8" ht="24.75" customHeight="1">
      <c r="A19" s="7"/>
      <c r="B19" s="8"/>
      <c r="C19" s="59" t="s">
        <v>67</v>
      </c>
      <c r="D19" s="60"/>
      <c r="E19" s="10">
        <v>0</v>
      </c>
      <c r="F19" s="10">
        <v>100000</v>
      </c>
      <c r="G19" s="10">
        <v>0</v>
      </c>
      <c r="H19" s="12">
        <f t="shared" si="2"/>
        <v>100000</v>
      </c>
    </row>
    <row r="20" spans="1:8" ht="29.25" customHeight="1">
      <c r="A20" s="1" t="s">
        <v>40</v>
      </c>
      <c r="B20" s="1"/>
      <c r="C20" s="65" t="s">
        <v>41</v>
      </c>
      <c r="D20" s="66"/>
      <c r="E20" s="2">
        <v>462736</v>
      </c>
      <c r="F20" s="3">
        <f>SUM(F21)</f>
        <v>53030</v>
      </c>
      <c r="G20" s="3">
        <f>SUM(G21)</f>
        <v>53030</v>
      </c>
      <c r="H20" s="4">
        <f t="shared" si="1"/>
        <v>462736</v>
      </c>
    </row>
    <row r="21" spans="1:8" ht="25.5" customHeight="1">
      <c r="A21" s="1"/>
      <c r="B21" s="5" t="s">
        <v>42</v>
      </c>
      <c r="C21" s="65" t="s">
        <v>43</v>
      </c>
      <c r="D21" s="67"/>
      <c r="E21" s="6">
        <v>462736</v>
      </c>
      <c r="F21" s="3">
        <f>SUM(F22+F25)</f>
        <v>53030</v>
      </c>
      <c r="G21" s="3">
        <f>SUM(G22+G25)</f>
        <v>53030</v>
      </c>
      <c r="H21" s="4">
        <f t="shared" si="1"/>
        <v>462736</v>
      </c>
    </row>
    <row r="22" spans="1:8" ht="24" customHeight="1">
      <c r="A22" s="7"/>
      <c r="B22" s="8"/>
      <c r="C22" s="57" t="s">
        <v>9</v>
      </c>
      <c r="D22" s="58"/>
      <c r="E22" s="9">
        <v>318274</v>
      </c>
      <c r="F22" s="9">
        <f>SUM(F23:F24)</f>
        <v>0</v>
      </c>
      <c r="G22" s="9">
        <f>SUM(G23:G24)</f>
        <v>51539</v>
      </c>
      <c r="H22" s="4">
        <f t="shared" si="1"/>
        <v>266735</v>
      </c>
    </row>
    <row r="23" spans="1:8" ht="24.75" customHeight="1">
      <c r="A23" s="7"/>
      <c r="B23" s="8"/>
      <c r="C23" s="59" t="s">
        <v>54</v>
      </c>
      <c r="D23" s="60"/>
      <c r="E23" s="10">
        <v>117643</v>
      </c>
      <c r="F23" s="10">
        <v>0</v>
      </c>
      <c r="G23" s="10">
        <v>43808</v>
      </c>
      <c r="H23" s="12">
        <f>SUM(E23+F23-G23)</f>
        <v>73835</v>
      </c>
    </row>
    <row r="24" spans="1:8" ht="26.25" customHeight="1">
      <c r="A24" s="7"/>
      <c r="B24" s="8"/>
      <c r="C24" s="59" t="s">
        <v>55</v>
      </c>
      <c r="D24" s="60"/>
      <c r="E24" s="10">
        <v>20761</v>
      </c>
      <c r="F24" s="10">
        <v>0</v>
      </c>
      <c r="G24" s="10">
        <v>7731</v>
      </c>
      <c r="H24" s="12">
        <f>SUM(E24+F24-G24)</f>
        <v>13030</v>
      </c>
    </row>
    <row r="25" spans="1:8" ht="22.5" customHeight="1">
      <c r="A25" s="7"/>
      <c r="B25" s="8"/>
      <c r="C25" s="57" t="s">
        <v>31</v>
      </c>
      <c r="D25" s="58"/>
      <c r="E25" s="11">
        <v>144462</v>
      </c>
      <c r="F25" s="11">
        <f>SUM(F26:F31)</f>
        <v>53030</v>
      </c>
      <c r="G25" s="11">
        <f>SUM(G26:G31)</f>
        <v>1491</v>
      </c>
      <c r="H25" s="4">
        <f t="shared" si="1"/>
        <v>196001</v>
      </c>
    </row>
    <row r="26" spans="1:8" ht="27" customHeight="1">
      <c r="A26" s="7"/>
      <c r="B26" s="8"/>
      <c r="C26" s="59" t="s">
        <v>45</v>
      </c>
      <c r="D26" s="60"/>
      <c r="E26" s="10">
        <v>0</v>
      </c>
      <c r="F26" s="10">
        <v>11900</v>
      </c>
      <c r="G26" s="10">
        <v>0</v>
      </c>
      <c r="H26" s="12">
        <f t="shared" si="1"/>
        <v>11900</v>
      </c>
    </row>
    <row r="27" spans="1:8" ht="21.75" customHeight="1">
      <c r="A27" s="7"/>
      <c r="B27" s="8"/>
      <c r="C27" s="59" t="s">
        <v>47</v>
      </c>
      <c r="D27" s="60"/>
      <c r="E27" s="10">
        <v>0</v>
      </c>
      <c r="F27" s="10">
        <v>2100</v>
      </c>
      <c r="G27" s="10">
        <v>0</v>
      </c>
      <c r="H27" s="12">
        <f t="shared" si="1"/>
        <v>2100</v>
      </c>
    </row>
    <row r="28" spans="1:8" ht="18.75" customHeight="1">
      <c r="A28" s="7"/>
      <c r="B28" s="8"/>
      <c r="C28" s="59" t="s">
        <v>48</v>
      </c>
      <c r="D28" s="60"/>
      <c r="E28" s="10">
        <v>0</v>
      </c>
      <c r="F28" s="10">
        <v>33175</v>
      </c>
      <c r="G28" s="10">
        <v>0</v>
      </c>
      <c r="H28" s="12">
        <f t="shared" si="1"/>
        <v>33175</v>
      </c>
    </row>
    <row r="29" spans="1:8" ht="21.75" customHeight="1">
      <c r="A29" s="7"/>
      <c r="B29" s="8"/>
      <c r="C29" s="59" t="s">
        <v>49</v>
      </c>
      <c r="D29" s="60"/>
      <c r="E29" s="10">
        <v>0</v>
      </c>
      <c r="F29" s="10">
        <v>5855</v>
      </c>
      <c r="G29" s="10">
        <v>0</v>
      </c>
      <c r="H29" s="12">
        <f t="shared" si="1"/>
        <v>5855</v>
      </c>
    </row>
    <row r="30" spans="1:8" ht="29.25" customHeight="1">
      <c r="A30" s="7"/>
      <c r="B30" s="8"/>
      <c r="C30" s="59" t="s">
        <v>50</v>
      </c>
      <c r="D30" s="60"/>
      <c r="E30" s="10">
        <v>12622</v>
      </c>
      <c r="F30" s="10">
        <v>0</v>
      </c>
      <c r="G30" s="10">
        <v>1267</v>
      </c>
      <c r="H30" s="12">
        <f t="shared" si="1"/>
        <v>11355</v>
      </c>
    </row>
    <row r="31" spans="1:8" ht="29.25" customHeight="1">
      <c r="A31" s="7"/>
      <c r="B31" s="8"/>
      <c r="C31" s="59" t="s">
        <v>51</v>
      </c>
      <c r="D31" s="60"/>
      <c r="E31" s="10">
        <v>2228</v>
      </c>
      <c r="F31" s="10">
        <v>0</v>
      </c>
      <c r="G31" s="10">
        <v>224</v>
      </c>
      <c r="H31" s="12">
        <f t="shared" si="1"/>
        <v>2004</v>
      </c>
    </row>
    <row r="32" spans="1:8" ht="29.25" customHeight="1">
      <c r="A32" s="79" t="s">
        <v>78</v>
      </c>
      <c r="B32" s="79"/>
      <c r="C32" s="79"/>
      <c r="D32" s="79"/>
      <c r="E32" s="79"/>
      <c r="F32" s="79"/>
      <c r="G32" s="79"/>
      <c r="H32" s="79"/>
    </row>
    <row r="33" spans="1:8" ht="23.25" customHeight="1">
      <c r="A33" s="1" t="s">
        <v>21</v>
      </c>
      <c r="B33" s="1"/>
      <c r="C33" s="65" t="s">
        <v>22</v>
      </c>
      <c r="D33" s="66"/>
      <c r="E33" s="11">
        <v>19381734</v>
      </c>
      <c r="F33" s="11">
        <f>SUM(F34+F40+F43)</f>
        <v>159567</v>
      </c>
      <c r="G33" s="11">
        <f>SUM(G34+G40+G43)</f>
        <v>30000</v>
      </c>
      <c r="H33" s="54">
        <f t="shared" si="1"/>
        <v>19511301</v>
      </c>
    </row>
    <row r="34" spans="1:8" ht="23.25" customHeight="1">
      <c r="A34" s="1"/>
      <c r="B34" s="5" t="s">
        <v>23</v>
      </c>
      <c r="C34" s="65" t="s">
        <v>24</v>
      </c>
      <c r="D34" s="70"/>
      <c r="E34" s="11">
        <v>18129084</v>
      </c>
      <c r="F34" s="11">
        <f>SUM(F35+F37)</f>
        <v>40760</v>
      </c>
      <c r="G34" s="11">
        <f>SUM(G35+G37)</f>
        <v>30000</v>
      </c>
      <c r="H34" s="54">
        <f t="shared" si="1"/>
        <v>18139844</v>
      </c>
    </row>
    <row r="35" spans="1:8" ht="23.25" customHeight="1">
      <c r="A35" s="7"/>
      <c r="B35" s="13"/>
      <c r="C35" s="57" t="s">
        <v>9</v>
      </c>
      <c r="D35" s="58"/>
      <c r="E35" s="9">
        <v>17999084</v>
      </c>
      <c r="F35" s="9">
        <f>SUM(F36)</f>
        <v>10760</v>
      </c>
      <c r="G35" s="9">
        <f>SUM(G36)</f>
        <v>0</v>
      </c>
      <c r="H35" s="52">
        <f t="shared" si="1"/>
        <v>18009844</v>
      </c>
    </row>
    <row r="36" spans="1:8" ht="36" customHeight="1">
      <c r="A36" s="18"/>
      <c r="B36" s="19"/>
      <c r="C36" s="105" t="s">
        <v>56</v>
      </c>
      <c r="D36" s="106"/>
      <c r="E36" s="20">
        <v>11000</v>
      </c>
      <c r="F36" s="20">
        <v>10760</v>
      </c>
      <c r="G36" s="20">
        <v>0</v>
      </c>
      <c r="H36" s="21">
        <f t="shared" si="1"/>
        <v>21760</v>
      </c>
    </row>
    <row r="37" spans="1:8" ht="24.75" customHeight="1">
      <c r="A37" s="7"/>
      <c r="B37" s="8"/>
      <c r="C37" s="57" t="s">
        <v>31</v>
      </c>
      <c r="D37" s="58"/>
      <c r="E37" s="9">
        <v>130000</v>
      </c>
      <c r="F37" s="9">
        <f>SUM(F38:F39)</f>
        <v>30000</v>
      </c>
      <c r="G37" s="9">
        <f>SUM(G38:G39)</f>
        <v>30000</v>
      </c>
      <c r="H37" s="4">
        <f t="shared" si="1"/>
        <v>130000</v>
      </c>
    </row>
    <row r="38" spans="1:8" ht="37.5" customHeight="1">
      <c r="A38" s="7"/>
      <c r="B38" s="8"/>
      <c r="C38" s="59" t="s">
        <v>79</v>
      </c>
      <c r="D38" s="60"/>
      <c r="E38" s="10">
        <v>30000</v>
      </c>
      <c r="F38" s="10">
        <v>0</v>
      </c>
      <c r="G38" s="10">
        <v>30000</v>
      </c>
      <c r="H38" s="12">
        <f t="shared" si="1"/>
        <v>0</v>
      </c>
    </row>
    <row r="39" spans="1:8" ht="25.5" customHeight="1">
      <c r="A39" s="7"/>
      <c r="B39" s="8"/>
      <c r="C39" s="59" t="s">
        <v>75</v>
      </c>
      <c r="D39" s="60"/>
      <c r="E39" s="10">
        <v>100000</v>
      </c>
      <c r="F39" s="10">
        <v>30000</v>
      </c>
      <c r="G39" s="10">
        <v>0</v>
      </c>
      <c r="H39" s="12">
        <f t="shared" si="1"/>
        <v>130000</v>
      </c>
    </row>
    <row r="40" spans="1:8" ht="29.25" customHeight="1">
      <c r="A40" s="7"/>
      <c r="B40" s="13" t="s">
        <v>25</v>
      </c>
      <c r="C40" s="63" t="s">
        <v>26</v>
      </c>
      <c r="D40" s="107"/>
      <c r="E40" s="9">
        <v>120000</v>
      </c>
      <c r="F40" s="16">
        <f>SUM(F41)</f>
        <v>100000</v>
      </c>
      <c r="G40" s="16">
        <f>SUM(G41)</f>
        <v>0</v>
      </c>
      <c r="H40" s="15">
        <f t="shared" si="1"/>
        <v>220000</v>
      </c>
    </row>
    <row r="41" spans="1:8" ht="26.25" customHeight="1">
      <c r="A41" s="7"/>
      <c r="B41" s="13"/>
      <c r="C41" s="108" t="s">
        <v>9</v>
      </c>
      <c r="D41" s="109"/>
      <c r="E41" s="9">
        <v>120000</v>
      </c>
      <c r="F41" s="14">
        <f>SUM(F42)</f>
        <v>100000</v>
      </c>
      <c r="G41" s="14">
        <f>SUM(G42)</f>
        <v>0</v>
      </c>
      <c r="H41" s="15">
        <f t="shared" si="1"/>
        <v>220000</v>
      </c>
    </row>
    <row r="42" spans="1:8" ht="26.25" customHeight="1">
      <c r="A42" s="7"/>
      <c r="B42" s="8"/>
      <c r="C42" s="59" t="s">
        <v>57</v>
      </c>
      <c r="D42" s="60"/>
      <c r="E42" s="10">
        <v>120000</v>
      </c>
      <c r="F42" s="10">
        <v>100000</v>
      </c>
      <c r="G42" s="10">
        <v>0</v>
      </c>
      <c r="H42" s="15">
        <f t="shared" si="1"/>
        <v>220000</v>
      </c>
    </row>
    <row r="43" spans="1:8" ht="26.25" customHeight="1">
      <c r="A43" s="7"/>
      <c r="B43" s="13" t="s">
        <v>46</v>
      </c>
      <c r="C43" s="63" t="s">
        <v>17</v>
      </c>
      <c r="D43" s="64"/>
      <c r="E43" s="9">
        <v>99629</v>
      </c>
      <c r="F43" s="9">
        <f>SUM(F44)</f>
        <v>18807</v>
      </c>
      <c r="G43" s="9">
        <f>SUM(G44)</f>
        <v>0</v>
      </c>
      <c r="H43" s="52">
        <f t="shared" ref="H43:H45" si="3">SUM(E43+F43-G43)</f>
        <v>118436</v>
      </c>
    </row>
    <row r="44" spans="1:8" ht="26.25" customHeight="1">
      <c r="A44" s="7"/>
      <c r="B44" s="13"/>
      <c r="C44" s="57" t="s">
        <v>9</v>
      </c>
      <c r="D44" s="58"/>
      <c r="E44" s="9">
        <v>30000</v>
      </c>
      <c r="F44" s="9">
        <f>SUM(F45)</f>
        <v>18807</v>
      </c>
      <c r="G44" s="9">
        <f>SUM(G45)</f>
        <v>0</v>
      </c>
      <c r="H44" s="53">
        <f t="shared" si="3"/>
        <v>48807</v>
      </c>
    </row>
    <row r="45" spans="1:8" ht="32.25" customHeight="1">
      <c r="A45" s="7"/>
      <c r="B45" s="8"/>
      <c r="C45" s="59" t="s">
        <v>58</v>
      </c>
      <c r="D45" s="60"/>
      <c r="E45" s="10">
        <v>30000</v>
      </c>
      <c r="F45" s="10">
        <v>18807</v>
      </c>
      <c r="G45" s="10">
        <v>0</v>
      </c>
      <c r="H45" s="12">
        <f t="shared" si="3"/>
        <v>48807</v>
      </c>
    </row>
    <row r="46" spans="1:8" ht="29.25" customHeight="1">
      <c r="A46" s="1" t="s">
        <v>18</v>
      </c>
      <c r="B46" s="1"/>
      <c r="C46" s="65" t="s">
        <v>19</v>
      </c>
      <c r="D46" s="66"/>
      <c r="E46" s="11">
        <v>40788448</v>
      </c>
      <c r="F46" s="2">
        <f>SUM(F50+F53+F47)</f>
        <v>370000</v>
      </c>
      <c r="G46" s="2">
        <f>SUM(G51)</f>
        <v>0</v>
      </c>
      <c r="H46" s="4">
        <f t="shared" si="1"/>
        <v>41158448</v>
      </c>
    </row>
    <row r="47" spans="1:8" ht="29.25" customHeight="1">
      <c r="A47" s="1"/>
      <c r="B47" s="5" t="s">
        <v>38</v>
      </c>
      <c r="C47" s="65" t="s">
        <v>28</v>
      </c>
      <c r="D47" s="70"/>
      <c r="E47" s="11">
        <v>5567388</v>
      </c>
      <c r="F47" s="2">
        <f>SUM(F48)</f>
        <v>70000</v>
      </c>
      <c r="G47" s="2">
        <f>SUM(G48)</f>
        <v>0</v>
      </c>
      <c r="H47" s="4">
        <f t="shared" si="1"/>
        <v>5637388</v>
      </c>
    </row>
    <row r="48" spans="1:8" ht="23.25" customHeight="1">
      <c r="A48" s="1"/>
      <c r="B48" s="13"/>
      <c r="C48" s="57" t="s">
        <v>31</v>
      </c>
      <c r="D48" s="58"/>
      <c r="E48" s="9">
        <v>175800</v>
      </c>
      <c r="F48" s="17">
        <f>SUM(F49:F49)</f>
        <v>70000</v>
      </c>
      <c r="G48" s="17">
        <f>SUM(G49:G49)</f>
        <v>0</v>
      </c>
      <c r="H48" s="15">
        <f t="shared" si="1"/>
        <v>245800</v>
      </c>
    </row>
    <row r="49" spans="1:8" ht="23.25" customHeight="1">
      <c r="A49" s="1"/>
      <c r="B49" s="8"/>
      <c r="C49" s="59" t="s">
        <v>52</v>
      </c>
      <c r="D49" s="60"/>
      <c r="E49" s="10">
        <v>0</v>
      </c>
      <c r="F49" s="10">
        <v>70000</v>
      </c>
      <c r="G49" s="10">
        <v>0</v>
      </c>
      <c r="H49" s="12">
        <f t="shared" si="1"/>
        <v>70000</v>
      </c>
    </row>
    <row r="50" spans="1:8" ht="29.25" customHeight="1">
      <c r="A50" s="1"/>
      <c r="B50" s="5" t="s">
        <v>27</v>
      </c>
      <c r="C50" s="65" t="s">
        <v>28</v>
      </c>
      <c r="D50" s="70"/>
      <c r="E50" s="11">
        <v>17981529</v>
      </c>
      <c r="F50" s="2">
        <f>SUM(F51)</f>
        <v>250000</v>
      </c>
      <c r="G50" s="2">
        <f>SUM(G51)</f>
        <v>0</v>
      </c>
      <c r="H50" s="4">
        <f t="shared" si="1"/>
        <v>18231529</v>
      </c>
    </row>
    <row r="51" spans="1:8" ht="23.25" customHeight="1">
      <c r="A51" s="7"/>
      <c r="B51" s="13"/>
      <c r="C51" s="57" t="s">
        <v>9</v>
      </c>
      <c r="D51" s="58"/>
      <c r="E51" s="9">
        <v>16672929</v>
      </c>
      <c r="F51" s="17">
        <f>SUM(F52:F52)</f>
        <v>250000</v>
      </c>
      <c r="G51" s="17">
        <f>SUM(G52:G52)</f>
        <v>0</v>
      </c>
      <c r="H51" s="15">
        <f t="shared" si="1"/>
        <v>16922929</v>
      </c>
    </row>
    <row r="52" spans="1:8" ht="23.25" customHeight="1">
      <c r="A52" s="7"/>
      <c r="B52" s="8"/>
      <c r="C52" s="59" t="s">
        <v>59</v>
      </c>
      <c r="D52" s="60"/>
      <c r="E52" s="10">
        <v>2316511</v>
      </c>
      <c r="F52" s="10">
        <v>250000</v>
      </c>
      <c r="G52" s="10">
        <v>0</v>
      </c>
      <c r="H52" s="12">
        <f t="shared" si="1"/>
        <v>2566511</v>
      </c>
    </row>
    <row r="53" spans="1:8" ht="29.25" customHeight="1">
      <c r="A53" s="7"/>
      <c r="B53" s="5" t="s">
        <v>20</v>
      </c>
      <c r="C53" s="65" t="s">
        <v>17</v>
      </c>
      <c r="D53" s="70"/>
      <c r="E53" s="11">
        <v>1420919</v>
      </c>
      <c r="F53" s="2">
        <f>SUM(F54)</f>
        <v>50000</v>
      </c>
      <c r="G53" s="2">
        <f>SUM(G54)</f>
        <v>0</v>
      </c>
      <c r="H53" s="4">
        <f t="shared" si="1"/>
        <v>1470919</v>
      </c>
    </row>
    <row r="54" spans="1:8" ht="26.25" customHeight="1">
      <c r="A54" s="7"/>
      <c r="B54" s="13"/>
      <c r="C54" s="57" t="s">
        <v>9</v>
      </c>
      <c r="D54" s="58"/>
      <c r="E54" s="9">
        <v>1420919</v>
      </c>
      <c r="F54" s="11">
        <f>SUM(F55:F55)</f>
        <v>50000</v>
      </c>
      <c r="G54" s="11">
        <f>SUM(G55:G55)</f>
        <v>0</v>
      </c>
      <c r="H54" s="15">
        <f t="shared" si="1"/>
        <v>1470919</v>
      </c>
    </row>
    <row r="55" spans="1:8" ht="33" customHeight="1">
      <c r="A55" s="7"/>
      <c r="B55" s="8"/>
      <c r="C55" s="89" t="s">
        <v>60</v>
      </c>
      <c r="D55" s="90"/>
      <c r="E55" s="10">
        <v>238435</v>
      </c>
      <c r="F55" s="10">
        <v>50000</v>
      </c>
      <c r="G55" s="10">
        <v>0</v>
      </c>
      <c r="H55" s="12">
        <f t="shared" si="1"/>
        <v>288435</v>
      </c>
    </row>
    <row r="56" spans="1:8" ht="29.25" customHeight="1">
      <c r="A56" s="22">
        <v>852</v>
      </c>
      <c r="B56" s="22"/>
      <c r="C56" s="91" t="s">
        <v>10</v>
      </c>
      <c r="D56" s="92"/>
      <c r="E56" s="23">
        <v>19608655</v>
      </c>
      <c r="F56" s="24">
        <f>SUM(F57+F62)</f>
        <v>100551</v>
      </c>
      <c r="G56" s="24">
        <f>SUM(G57+G62)</f>
        <v>100000</v>
      </c>
      <c r="H56" s="25">
        <f t="shared" si="1"/>
        <v>19609206</v>
      </c>
    </row>
    <row r="57" spans="1:8" ht="24" customHeight="1">
      <c r="A57" s="26"/>
      <c r="B57" s="26">
        <v>85201</v>
      </c>
      <c r="C57" s="81" t="s">
        <v>14</v>
      </c>
      <c r="D57" s="82"/>
      <c r="E57" s="27">
        <v>3326986</v>
      </c>
      <c r="F57" s="28">
        <f t="shared" ref="F57:G58" si="4">SUM(F58)</f>
        <v>30551</v>
      </c>
      <c r="G57" s="28">
        <f t="shared" si="4"/>
        <v>0</v>
      </c>
      <c r="H57" s="29">
        <f t="shared" si="1"/>
        <v>3357537</v>
      </c>
    </row>
    <row r="58" spans="1:8" ht="29.25" customHeight="1">
      <c r="A58" s="30"/>
      <c r="B58" s="30"/>
      <c r="C58" s="68" t="s">
        <v>9</v>
      </c>
      <c r="D58" s="69"/>
      <c r="E58" s="31">
        <v>3214486</v>
      </c>
      <c r="F58" s="32">
        <f>SUM(F59:F60)</f>
        <v>30551</v>
      </c>
      <c r="G58" s="32">
        <f t="shared" si="4"/>
        <v>0</v>
      </c>
      <c r="H58" s="33">
        <f t="shared" si="1"/>
        <v>3245037</v>
      </c>
    </row>
    <row r="59" spans="1:8" ht="35.25" customHeight="1">
      <c r="A59" s="30"/>
      <c r="B59" s="30"/>
      <c r="C59" s="73" t="s">
        <v>29</v>
      </c>
      <c r="D59" s="74"/>
      <c r="E59" s="48">
        <v>154590</v>
      </c>
      <c r="F59" s="51">
        <v>21274</v>
      </c>
      <c r="G59" s="51">
        <v>0</v>
      </c>
      <c r="H59" s="50">
        <f t="shared" si="1"/>
        <v>175864</v>
      </c>
    </row>
    <row r="60" spans="1:8" ht="29.25" customHeight="1">
      <c r="A60" s="30"/>
      <c r="B60" s="30"/>
      <c r="C60" s="73" t="s">
        <v>61</v>
      </c>
      <c r="D60" s="74"/>
      <c r="E60" s="48">
        <v>89064</v>
      </c>
      <c r="F60" s="51">
        <v>9277</v>
      </c>
      <c r="G60" s="51"/>
      <c r="H60" s="50">
        <f t="shared" si="1"/>
        <v>98341</v>
      </c>
    </row>
    <row r="61" spans="1:8" ht="46.5" customHeight="1">
      <c r="A61" s="61">
        <v>7</v>
      </c>
      <c r="B61" s="61"/>
      <c r="C61" s="61"/>
      <c r="D61" s="61"/>
      <c r="E61" s="61"/>
      <c r="F61" s="61"/>
      <c r="G61" s="61"/>
      <c r="H61" s="61"/>
    </row>
    <row r="62" spans="1:8" ht="29.25" customHeight="1">
      <c r="A62" s="30"/>
      <c r="B62" s="30">
        <v>85202</v>
      </c>
      <c r="C62" s="81" t="s">
        <v>30</v>
      </c>
      <c r="D62" s="93"/>
      <c r="E62" s="27">
        <v>7122443</v>
      </c>
      <c r="F62" s="28">
        <f>SUM(F63+F65)</f>
        <v>70000</v>
      </c>
      <c r="G62" s="28">
        <f>SUM(G63+G65)</f>
        <v>100000</v>
      </c>
      <c r="H62" s="36">
        <f t="shared" si="1"/>
        <v>7092443</v>
      </c>
    </row>
    <row r="63" spans="1:8" ht="29.25" customHeight="1">
      <c r="A63" s="30"/>
      <c r="B63" s="30"/>
      <c r="C63" s="87" t="s">
        <v>9</v>
      </c>
      <c r="D63" s="88"/>
      <c r="E63" s="31">
        <v>6790443</v>
      </c>
      <c r="F63" s="32">
        <f>SUM(F64)</f>
        <v>40000</v>
      </c>
      <c r="G63" s="32">
        <f t="shared" ref="G63" si="5">SUM(G64)</f>
        <v>0</v>
      </c>
      <c r="H63" s="37">
        <f t="shared" si="1"/>
        <v>6830443</v>
      </c>
    </row>
    <row r="64" spans="1:8" ht="29.25" customHeight="1">
      <c r="A64" s="30"/>
      <c r="B64" s="30"/>
      <c r="C64" s="85" t="s">
        <v>62</v>
      </c>
      <c r="D64" s="86"/>
      <c r="E64" s="48">
        <v>2068378</v>
      </c>
      <c r="F64" s="49">
        <v>40000</v>
      </c>
      <c r="G64" s="49">
        <v>0</v>
      </c>
      <c r="H64" s="47">
        <f t="shared" si="1"/>
        <v>2108378</v>
      </c>
    </row>
    <row r="65" spans="1:8" ht="29.25" customHeight="1">
      <c r="A65" s="30"/>
      <c r="B65" s="30"/>
      <c r="C65" s="87" t="s">
        <v>31</v>
      </c>
      <c r="D65" s="88"/>
      <c r="E65" s="31">
        <v>332000</v>
      </c>
      <c r="F65" s="32">
        <f>SUM(F66:F67)</f>
        <v>30000</v>
      </c>
      <c r="G65" s="32">
        <f>SUM(G66:G67)</f>
        <v>100000</v>
      </c>
      <c r="H65" s="37">
        <f t="shared" si="1"/>
        <v>262000</v>
      </c>
    </row>
    <row r="66" spans="1:8" ht="29.25" customHeight="1">
      <c r="A66" s="30"/>
      <c r="B66" s="30"/>
      <c r="C66" s="85" t="s">
        <v>32</v>
      </c>
      <c r="D66" s="86"/>
      <c r="E66" s="48">
        <v>100000</v>
      </c>
      <c r="F66" s="49">
        <v>0</v>
      </c>
      <c r="G66" s="49">
        <v>100000</v>
      </c>
      <c r="H66" s="47">
        <f t="shared" si="1"/>
        <v>0</v>
      </c>
    </row>
    <row r="67" spans="1:8" ht="29.25" customHeight="1">
      <c r="A67" s="30"/>
      <c r="B67" s="30"/>
      <c r="C67" s="85" t="s">
        <v>33</v>
      </c>
      <c r="D67" s="86"/>
      <c r="E67" s="34">
        <v>0</v>
      </c>
      <c r="F67" s="38">
        <v>30000</v>
      </c>
      <c r="G67" s="38">
        <v>0</v>
      </c>
      <c r="H67" s="39">
        <f t="shared" si="1"/>
        <v>30000</v>
      </c>
    </row>
    <row r="68" spans="1:8" ht="29.25" customHeight="1">
      <c r="A68" s="26">
        <v>853</v>
      </c>
      <c r="B68" s="26"/>
      <c r="C68" s="81" t="s">
        <v>15</v>
      </c>
      <c r="D68" s="82"/>
      <c r="E68" s="27">
        <v>9032667</v>
      </c>
      <c r="F68" s="28">
        <f>SUM(F69)</f>
        <v>36339</v>
      </c>
      <c r="G68" s="28">
        <f>SUM(G69)</f>
        <v>0</v>
      </c>
      <c r="H68" s="29">
        <f t="shared" si="1"/>
        <v>9069006</v>
      </c>
    </row>
    <row r="69" spans="1:8" ht="29.25" customHeight="1">
      <c r="A69" s="26"/>
      <c r="B69" s="26">
        <v>85395</v>
      </c>
      <c r="C69" s="81" t="s">
        <v>17</v>
      </c>
      <c r="D69" s="82"/>
      <c r="E69" s="27">
        <v>566933</v>
      </c>
      <c r="F69" s="28">
        <f>SUM(F70)</f>
        <v>36339</v>
      </c>
      <c r="G69" s="28">
        <f>SUM(G70)</f>
        <v>0</v>
      </c>
      <c r="H69" s="29">
        <f t="shared" si="1"/>
        <v>603272</v>
      </c>
    </row>
    <row r="70" spans="1:8" ht="29.25" customHeight="1">
      <c r="A70" s="30"/>
      <c r="B70" s="30"/>
      <c r="C70" s="68" t="s">
        <v>9</v>
      </c>
      <c r="D70" s="69"/>
      <c r="E70" s="34">
        <v>566933</v>
      </c>
      <c r="F70" s="32">
        <f>SUM(F71:F74)</f>
        <v>36339</v>
      </c>
      <c r="G70" s="32">
        <f>SUM(G71:G74)</f>
        <v>0</v>
      </c>
      <c r="H70" s="39">
        <f t="shared" si="1"/>
        <v>603272</v>
      </c>
    </row>
    <row r="71" spans="1:8" ht="38.25" customHeight="1">
      <c r="A71" s="30"/>
      <c r="B71" s="30"/>
      <c r="C71" s="71" t="s">
        <v>34</v>
      </c>
      <c r="D71" s="72"/>
      <c r="E71" s="34">
        <v>129038</v>
      </c>
      <c r="F71" s="40">
        <v>10000</v>
      </c>
      <c r="G71" s="40">
        <v>0</v>
      </c>
      <c r="H71" s="35">
        <f t="shared" si="1"/>
        <v>139038</v>
      </c>
    </row>
    <row r="72" spans="1:8" ht="34.5" customHeight="1">
      <c r="A72" s="30"/>
      <c r="B72" s="30"/>
      <c r="C72" s="71" t="s">
        <v>35</v>
      </c>
      <c r="D72" s="72"/>
      <c r="E72" s="34">
        <v>22772</v>
      </c>
      <c r="F72" s="40">
        <v>1040</v>
      </c>
      <c r="G72" s="40">
        <v>0</v>
      </c>
      <c r="H72" s="35">
        <f t="shared" si="1"/>
        <v>23812</v>
      </c>
    </row>
    <row r="73" spans="1:8" ht="34.5" customHeight="1">
      <c r="A73" s="30"/>
      <c r="B73" s="30"/>
      <c r="C73" s="73" t="s">
        <v>63</v>
      </c>
      <c r="D73" s="80"/>
      <c r="E73" s="34">
        <v>314605</v>
      </c>
      <c r="F73" s="40">
        <v>21355</v>
      </c>
      <c r="G73" s="40">
        <v>0</v>
      </c>
      <c r="H73" s="35">
        <f t="shared" si="1"/>
        <v>335960</v>
      </c>
    </row>
    <row r="74" spans="1:8" ht="36.75" customHeight="1">
      <c r="A74" s="30"/>
      <c r="B74" s="30"/>
      <c r="C74" s="73" t="s">
        <v>64</v>
      </c>
      <c r="D74" s="80"/>
      <c r="E74" s="34">
        <v>55518</v>
      </c>
      <c r="F74" s="41">
        <v>3944</v>
      </c>
      <c r="G74" s="41">
        <v>0</v>
      </c>
      <c r="H74" s="35">
        <f t="shared" si="1"/>
        <v>59462</v>
      </c>
    </row>
    <row r="75" spans="1:8" ht="29.25" customHeight="1">
      <c r="A75" s="26">
        <v>900</v>
      </c>
      <c r="B75" s="26"/>
      <c r="C75" s="81" t="s">
        <v>76</v>
      </c>
      <c r="D75" s="82"/>
      <c r="E75" s="27">
        <v>180450</v>
      </c>
      <c r="F75" s="28">
        <f t="shared" ref="F75:G77" si="6">SUM(F76)</f>
        <v>21000</v>
      </c>
      <c r="G75" s="28">
        <f t="shared" si="6"/>
        <v>0</v>
      </c>
      <c r="H75" s="29">
        <f t="shared" ref="H75:H78" si="7">SUM(E75+F75-G75)</f>
        <v>201450</v>
      </c>
    </row>
    <row r="76" spans="1:8" ht="29.25" customHeight="1">
      <c r="A76" s="26"/>
      <c r="B76" s="26">
        <v>90095</v>
      </c>
      <c r="C76" s="81" t="s">
        <v>17</v>
      </c>
      <c r="D76" s="82"/>
      <c r="E76" s="27">
        <v>85450</v>
      </c>
      <c r="F76" s="28">
        <f>SUM(F77)</f>
        <v>21000</v>
      </c>
      <c r="G76" s="28">
        <f t="shared" si="6"/>
        <v>0</v>
      </c>
      <c r="H76" s="29">
        <f t="shared" si="7"/>
        <v>106450</v>
      </c>
    </row>
    <row r="77" spans="1:8" ht="29.25" customHeight="1">
      <c r="A77" s="30"/>
      <c r="B77" s="30"/>
      <c r="C77" s="68" t="s">
        <v>9</v>
      </c>
      <c r="D77" s="69"/>
      <c r="E77" s="34">
        <v>85450</v>
      </c>
      <c r="F77" s="32">
        <f t="shared" si="6"/>
        <v>21000</v>
      </c>
      <c r="G77" s="32">
        <f t="shared" si="6"/>
        <v>0</v>
      </c>
      <c r="H77" s="39">
        <f t="shared" si="7"/>
        <v>106450</v>
      </c>
    </row>
    <row r="78" spans="1:8" ht="61.5" customHeight="1">
      <c r="A78" s="42"/>
      <c r="B78" s="42"/>
      <c r="C78" s="83" t="s">
        <v>77</v>
      </c>
      <c r="D78" s="84"/>
      <c r="E78" s="43">
        <v>85450</v>
      </c>
      <c r="F78" s="44">
        <v>21000</v>
      </c>
      <c r="G78" s="44">
        <v>0</v>
      </c>
      <c r="H78" s="45">
        <f t="shared" si="7"/>
        <v>106450</v>
      </c>
    </row>
    <row r="79" spans="1:8" ht="29.25" customHeight="1">
      <c r="A79" s="26">
        <v>921</v>
      </c>
      <c r="B79" s="26"/>
      <c r="C79" s="81" t="s">
        <v>16</v>
      </c>
      <c r="D79" s="82"/>
      <c r="E79" s="27">
        <v>2554046</v>
      </c>
      <c r="F79" s="28">
        <f t="shared" ref="F79:G81" si="8">SUM(F80)</f>
        <v>5000</v>
      </c>
      <c r="G79" s="28">
        <f t="shared" si="8"/>
        <v>0</v>
      </c>
      <c r="H79" s="29">
        <f t="shared" si="1"/>
        <v>2559046</v>
      </c>
    </row>
    <row r="80" spans="1:8" ht="29.25" customHeight="1">
      <c r="A80" s="26"/>
      <c r="B80" s="26">
        <v>92120</v>
      </c>
      <c r="C80" s="81" t="s">
        <v>37</v>
      </c>
      <c r="D80" s="82"/>
      <c r="E80" s="27">
        <v>30000</v>
      </c>
      <c r="F80" s="28">
        <f>SUM(F81)</f>
        <v>5000</v>
      </c>
      <c r="G80" s="28">
        <f t="shared" si="8"/>
        <v>0</v>
      </c>
      <c r="H80" s="29">
        <f t="shared" si="1"/>
        <v>35000</v>
      </c>
    </row>
    <row r="81" spans="1:8" ht="29.25" customHeight="1">
      <c r="A81" s="30"/>
      <c r="B81" s="30"/>
      <c r="C81" s="68" t="s">
        <v>31</v>
      </c>
      <c r="D81" s="69"/>
      <c r="E81" s="34">
        <v>0</v>
      </c>
      <c r="F81" s="32">
        <f t="shared" si="8"/>
        <v>5000</v>
      </c>
      <c r="G81" s="32">
        <f t="shared" si="8"/>
        <v>0</v>
      </c>
      <c r="H81" s="39">
        <f t="shared" si="1"/>
        <v>5000</v>
      </c>
    </row>
    <row r="82" spans="1:8" ht="33.75" customHeight="1">
      <c r="A82" s="42"/>
      <c r="B82" s="42"/>
      <c r="C82" s="83" t="s">
        <v>36</v>
      </c>
      <c r="D82" s="84"/>
      <c r="E82" s="43">
        <v>0</v>
      </c>
      <c r="F82" s="44">
        <v>5000</v>
      </c>
      <c r="G82" s="44">
        <v>0</v>
      </c>
      <c r="H82" s="45">
        <f t="shared" si="1"/>
        <v>5000</v>
      </c>
    </row>
    <row r="83" spans="1:8" ht="45.75" customHeight="1">
      <c r="A83" s="76" t="s">
        <v>44</v>
      </c>
      <c r="B83" s="77"/>
      <c r="C83" s="77"/>
      <c r="D83" s="78"/>
      <c r="E83" s="46">
        <v>156714672</v>
      </c>
      <c r="F83" s="46">
        <f>SUM(F79+F68+F56+F46+F33+F20+F9+F75+F5)</f>
        <v>2534078</v>
      </c>
      <c r="G83" s="46">
        <f>SUM(G79+G68+G56+G46+G33+G20+G9)</f>
        <v>283030</v>
      </c>
      <c r="H83" s="46">
        <f>SUM(E83+F83-G83)</f>
        <v>158965720</v>
      </c>
    </row>
    <row r="84" spans="1:8" ht="46.5" customHeight="1">
      <c r="A84" s="61">
        <v>8</v>
      </c>
      <c r="B84" s="61"/>
      <c r="C84" s="61"/>
      <c r="D84" s="61"/>
      <c r="E84" s="61"/>
      <c r="F84" s="61"/>
      <c r="G84" s="61"/>
      <c r="H84" s="61"/>
    </row>
    <row r="85" spans="1:8" ht="24.75" customHeight="1">
      <c r="A85" s="55"/>
      <c r="B85" s="55"/>
      <c r="C85" s="55"/>
      <c r="D85" s="55"/>
      <c r="E85" s="56"/>
      <c r="F85" s="56"/>
      <c r="G85" s="56"/>
      <c r="H85" s="56"/>
    </row>
  </sheetData>
  <mergeCells count="88">
    <mergeCell ref="C28:D28"/>
    <mergeCell ref="A3:A4"/>
    <mergeCell ref="B3:B4"/>
    <mergeCell ref="C3:D4"/>
    <mergeCell ref="C16:D16"/>
    <mergeCell ref="C19:D19"/>
    <mergeCell ref="H3:H4"/>
    <mergeCell ref="C9:D9"/>
    <mergeCell ref="C10:D10"/>
    <mergeCell ref="C11:D11"/>
    <mergeCell ref="C12:D12"/>
    <mergeCell ref="G3:G4"/>
    <mergeCell ref="C25:D25"/>
    <mergeCell ref="C26:D26"/>
    <mergeCell ref="C27:D27"/>
    <mergeCell ref="E3:E4"/>
    <mergeCell ref="F3:F4"/>
    <mergeCell ref="C24:D24"/>
    <mergeCell ref="C13:D13"/>
    <mergeCell ref="C14:D14"/>
    <mergeCell ref="C20:D20"/>
    <mergeCell ref="C21:D21"/>
    <mergeCell ref="C22:D22"/>
    <mergeCell ref="C23:D23"/>
    <mergeCell ref="C15:D15"/>
    <mergeCell ref="C52:D52"/>
    <mergeCell ref="C53:D53"/>
    <mergeCell ref="C29:D29"/>
    <mergeCell ref="C30:D30"/>
    <mergeCell ref="C31:D31"/>
    <mergeCell ref="C36:D36"/>
    <mergeCell ref="C40:D40"/>
    <mergeCell ref="C41:D41"/>
    <mergeCell ref="C42:D42"/>
    <mergeCell ref="C46:D46"/>
    <mergeCell ref="C35:D35"/>
    <mergeCell ref="B2:F2"/>
    <mergeCell ref="A83:D83"/>
    <mergeCell ref="A32:H32"/>
    <mergeCell ref="C73:D73"/>
    <mergeCell ref="C74:D74"/>
    <mergeCell ref="C79:D79"/>
    <mergeCell ref="C80:D80"/>
    <mergeCell ref="C81:D81"/>
    <mergeCell ref="C82:D82"/>
    <mergeCell ref="C67:D67"/>
    <mergeCell ref="C68:D68"/>
    <mergeCell ref="C69:D69"/>
    <mergeCell ref="C70:D70"/>
    <mergeCell ref="C71:D71"/>
    <mergeCell ref="C65:D65"/>
    <mergeCell ref="C66:D66"/>
    <mergeCell ref="A84:H84"/>
    <mergeCell ref="C72:D72"/>
    <mergeCell ref="C60:D60"/>
    <mergeCell ref="C54:D54"/>
    <mergeCell ref="C59:D59"/>
    <mergeCell ref="C55:D55"/>
    <mergeCell ref="C56:D56"/>
    <mergeCell ref="C57:D57"/>
    <mergeCell ref="C62:D62"/>
    <mergeCell ref="C63:D63"/>
    <mergeCell ref="C64:D64"/>
    <mergeCell ref="C75:D75"/>
    <mergeCell ref="C76:D76"/>
    <mergeCell ref="C77:D77"/>
    <mergeCell ref="C78:D78"/>
    <mergeCell ref="C5:D5"/>
    <mergeCell ref="C6:D6"/>
    <mergeCell ref="C7:D7"/>
    <mergeCell ref="C8:D8"/>
    <mergeCell ref="C17:D17"/>
    <mergeCell ref="C37:D37"/>
    <mergeCell ref="C39:D39"/>
    <mergeCell ref="C38:D38"/>
    <mergeCell ref="A61:H61"/>
    <mergeCell ref="C18:D18"/>
    <mergeCell ref="C45:D45"/>
    <mergeCell ref="C43:D43"/>
    <mergeCell ref="C44:D44"/>
    <mergeCell ref="C58:D58"/>
    <mergeCell ref="C47:D47"/>
    <mergeCell ref="C33:D33"/>
    <mergeCell ref="C34:D34"/>
    <mergeCell ref="C48:D48"/>
    <mergeCell ref="C49:D49"/>
    <mergeCell ref="C50:D50"/>
    <mergeCell ref="C51:D51"/>
  </mergeCells>
  <pageMargins left="0.11811023622047245" right="0.11811023622047245" top="0.9055118110236221" bottom="0.39370078740157483" header="0.31496062992125984" footer="0.31496062992125984"/>
  <pageSetup paperSize="9" scale="60" orientation="landscape" horizontalDpi="4294967294" verticalDpi="0" r:id="rId1"/>
  <headerFooter>
    <oddHeader xml:space="preserve">&amp;RTabela Nr 2  
do Uchwały  Rady Powiatu Wołomińskiego 
Nr VII-77/2015
z dnia   28 maja 2015 r. </oddHeader>
  </headerFooter>
  <rowBreaks count="2" manualBreakCount="2">
    <brk id="32" max="7" man="1"/>
    <brk id="61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Arkusz1</vt:lpstr>
      <vt:lpstr>Arkusz1!Obszar_wydruku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f05</dc:creator>
  <cp:lastModifiedBy>A0311</cp:lastModifiedBy>
  <cp:lastPrinted>2015-06-01T13:45:47Z</cp:lastPrinted>
  <dcterms:created xsi:type="dcterms:W3CDTF">2008-11-04T11:49:28Z</dcterms:created>
  <dcterms:modified xsi:type="dcterms:W3CDTF">2015-06-01T13:46:07Z</dcterms:modified>
</cp:coreProperties>
</file>